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autoCompressPictures="0"/>
  <bookViews>
    <workbookView xWindow="165" yWindow="60" windowWidth="16680" windowHeight="12120" tabRatio="601"/>
  </bookViews>
  <sheets>
    <sheet name="Intructions" sheetId="2" r:id="rId1"/>
    <sheet name="Overall Budget" sheetId="5" r:id="rId2"/>
    <sheet name="Budget by Task" sheetId="4" r:id="rId3"/>
    <sheet name="2011 Monthly Budget" sheetId="3" r:id="rId4"/>
    <sheet name="2012 Monthly Budget" sheetId="6" r:id="rId5"/>
    <sheet name="2013 Monthly Budget" sheetId="7" r:id="rId6"/>
  </sheets>
  <definedNames>
    <definedName name="_xlnm.Print_Titles" localSheetId="3">'2011 Monthly Budget'!$A:$B,'2011 Monthly Budget'!$1:$3</definedName>
    <definedName name="_xlnm.Print_Titles" localSheetId="4">'2012 Monthly Budget'!$A:$B,'2012 Monthly Budget'!$1:$3</definedName>
    <definedName name="_xlnm.Print_Titles" localSheetId="5">'2013 Monthly Budget'!$A:$B,'2013 Monthly Budget'!$1:$3</definedName>
  </definedNames>
  <calcPr calcId="144525"/>
  <extLst>
    <ext xmlns:mx="http://schemas.microsoft.com/office/mac/excel/2008/main" uri="http://schemas.microsoft.com/office/mac/excel/2008/main">
      <mx:ArchID Flags="0"/>
    </ext>
  </extLst>
</workbook>
</file>

<file path=xl/calcChain.xml><?xml version="1.0" encoding="utf-8"?>
<calcChain xmlns="http://schemas.openxmlformats.org/spreadsheetml/2006/main">
  <c r="C136" i="4" l="1"/>
  <c r="B136" i="4"/>
  <c r="C119" i="4"/>
  <c r="B119" i="4"/>
  <c r="C102" i="4"/>
  <c r="B102" i="4"/>
  <c r="C85" i="4"/>
  <c r="B85" i="4"/>
  <c r="C68" i="4"/>
  <c r="B68" i="4"/>
  <c r="C51" i="4"/>
  <c r="B51" i="4"/>
  <c r="C34" i="4"/>
  <c r="B34" i="4"/>
  <c r="C17" i="4"/>
  <c r="B17" i="4"/>
  <c r="F11" i="5"/>
  <c r="B11" i="5"/>
  <c r="AB11" i="6"/>
  <c r="AA11" i="6"/>
  <c r="Z14" i="7"/>
  <c r="Y14" i="7"/>
  <c r="X14" i="7"/>
  <c r="W14" i="7"/>
  <c r="V14" i="7"/>
  <c r="U14" i="7"/>
  <c r="T14" i="7"/>
  <c r="S14" i="7"/>
  <c r="R14" i="7"/>
  <c r="Q14" i="7"/>
  <c r="P14" i="7"/>
  <c r="O14" i="7"/>
  <c r="N14" i="7"/>
  <c r="M14" i="7"/>
  <c r="L14" i="7"/>
  <c r="K14" i="7"/>
  <c r="J14" i="7"/>
  <c r="I14" i="7"/>
  <c r="H14" i="7"/>
  <c r="G14" i="7"/>
  <c r="F14" i="7"/>
  <c r="E14" i="7"/>
  <c r="D14" i="7"/>
  <c r="C14" i="7"/>
  <c r="AB13" i="7"/>
  <c r="AA13" i="7"/>
  <c r="AC13" i="7" s="1"/>
  <c r="AB12" i="7"/>
  <c r="AA12" i="7"/>
  <c r="AC12" i="7" s="1"/>
  <c r="AB11" i="7"/>
  <c r="AA11" i="7"/>
  <c r="AC11" i="7" s="1"/>
  <c r="AB10" i="7"/>
  <c r="AA10" i="7"/>
  <c r="AC10" i="7" s="1"/>
  <c r="AB9" i="7"/>
  <c r="AA9" i="7"/>
  <c r="AC9" i="7" s="1"/>
  <c r="AB8" i="7"/>
  <c r="AA8" i="7"/>
  <c r="AC8" i="7" s="1"/>
  <c r="AB7" i="7"/>
  <c r="AA7" i="7"/>
  <c r="AC7" i="7" s="1"/>
  <c r="AB6" i="7"/>
  <c r="AA6" i="7"/>
  <c r="AC6" i="7" s="1"/>
  <c r="AB5" i="7"/>
  <c r="AA5" i="7"/>
  <c r="AC5" i="7" s="1"/>
  <c r="AB4" i="7"/>
  <c r="AB14" i="7" s="1"/>
  <c r="AA4" i="7"/>
  <c r="AA14" i="7" s="1"/>
  <c r="Z14" i="6"/>
  <c r="Y14" i="6"/>
  <c r="X14" i="6"/>
  <c r="W14" i="6"/>
  <c r="V14" i="6"/>
  <c r="U14" i="6"/>
  <c r="T14" i="6"/>
  <c r="S14" i="6"/>
  <c r="R14" i="6"/>
  <c r="Q14" i="6"/>
  <c r="P14" i="6"/>
  <c r="O14" i="6"/>
  <c r="N14" i="6"/>
  <c r="M14" i="6"/>
  <c r="L14" i="6"/>
  <c r="K14" i="6"/>
  <c r="J14" i="6"/>
  <c r="I14" i="6"/>
  <c r="H14" i="6"/>
  <c r="G14" i="6"/>
  <c r="F14" i="6"/>
  <c r="E14" i="6"/>
  <c r="D14" i="6"/>
  <c r="C14" i="6"/>
  <c r="AB13" i="6"/>
  <c r="AA13" i="6"/>
  <c r="AC13" i="6" s="1"/>
  <c r="AB12" i="6"/>
  <c r="AA12" i="6"/>
  <c r="AC12" i="6" s="1"/>
  <c r="AC11" i="6"/>
  <c r="AB10" i="6"/>
  <c r="AA10" i="6"/>
  <c r="AB9" i="6"/>
  <c r="AA9" i="6"/>
  <c r="AB8" i="6"/>
  <c r="AA8" i="6"/>
  <c r="AB7" i="6"/>
  <c r="AA7" i="6"/>
  <c r="AB6" i="6"/>
  <c r="AA6" i="6"/>
  <c r="AC6" i="6" s="1"/>
  <c r="AB5" i="6"/>
  <c r="AA5" i="6"/>
  <c r="AC5" i="6" s="1"/>
  <c r="AB4" i="6"/>
  <c r="AB14" i="6" s="1"/>
  <c r="AA4" i="6"/>
  <c r="AA14" i="6" s="1"/>
  <c r="C14" i="3"/>
  <c r="D14" i="3"/>
  <c r="E14" i="3"/>
  <c r="F14" i="3"/>
  <c r="G14" i="3"/>
  <c r="H14" i="3"/>
  <c r="I14" i="3"/>
  <c r="J14" i="3"/>
  <c r="K14" i="3"/>
  <c r="L14" i="3"/>
  <c r="M14" i="3"/>
  <c r="N14" i="3"/>
  <c r="O14" i="3"/>
  <c r="P14" i="3"/>
  <c r="Q14" i="3"/>
  <c r="R14" i="3"/>
  <c r="S14" i="3"/>
  <c r="T14" i="3"/>
  <c r="U14" i="3"/>
  <c r="V14" i="3"/>
  <c r="W14" i="3"/>
  <c r="X14" i="3"/>
  <c r="Y14" i="3"/>
  <c r="Z14" i="3"/>
  <c r="AB5" i="3"/>
  <c r="AB6" i="3"/>
  <c r="AB7" i="3"/>
  <c r="AB8" i="3"/>
  <c r="AB9" i="3"/>
  <c r="AB10" i="3"/>
  <c r="AB11" i="3"/>
  <c r="AB12" i="3"/>
  <c r="AB13" i="3"/>
  <c r="AB4" i="3"/>
  <c r="AB14" i="3" s="1"/>
  <c r="AA4" i="3"/>
  <c r="AA14" i="3" s="1"/>
  <c r="AA5" i="3"/>
  <c r="AC5" i="3" s="1"/>
  <c r="AA6" i="3"/>
  <c r="AC6" i="3" s="1"/>
  <c r="AA7" i="3"/>
  <c r="AC7" i="3" s="1"/>
  <c r="AA8" i="3"/>
  <c r="AC8" i="3" s="1"/>
  <c r="AA9" i="3"/>
  <c r="AC9" i="3" s="1"/>
  <c r="AA10" i="3"/>
  <c r="AC10" i="3" s="1"/>
  <c r="AA11" i="3"/>
  <c r="AC11" i="3" s="1"/>
  <c r="AA12" i="3"/>
  <c r="AC12" i="3" s="1"/>
  <c r="AA13" i="3"/>
  <c r="AC13" i="3" s="1"/>
  <c r="D135" i="4"/>
  <c r="D134" i="4"/>
  <c r="D133" i="4"/>
  <c r="D132" i="4"/>
  <c r="D131" i="4"/>
  <c r="D130" i="4"/>
  <c r="D129" i="4"/>
  <c r="D128" i="4"/>
  <c r="D127" i="4"/>
  <c r="D126" i="4"/>
  <c r="D125" i="4"/>
  <c r="D124" i="4"/>
  <c r="D123" i="4"/>
  <c r="D118" i="4"/>
  <c r="D117" i="4"/>
  <c r="D116" i="4"/>
  <c r="D115" i="4"/>
  <c r="D114" i="4"/>
  <c r="D113" i="4"/>
  <c r="D112" i="4"/>
  <c r="D111" i="4"/>
  <c r="D110" i="4"/>
  <c r="D109" i="4"/>
  <c r="D108" i="4"/>
  <c r="D107" i="4"/>
  <c r="D106" i="4"/>
  <c r="D101" i="4"/>
  <c r="D100" i="4"/>
  <c r="D99" i="4"/>
  <c r="D98" i="4"/>
  <c r="D97" i="4"/>
  <c r="D96" i="4"/>
  <c r="D95" i="4"/>
  <c r="D94" i="4"/>
  <c r="D93" i="4"/>
  <c r="D92" i="4"/>
  <c r="D91" i="4"/>
  <c r="D90" i="4"/>
  <c r="D89" i="4"/>
  <c r="D84" i="4"/>
  <c r="D83" i="4"/>
  <c r="D82" i="4"/>
  <c r="D81" i="4"/>
  <c r="D80" i="4"/>
  <c r="D79" i="4"/>
  <c r="D78" i="4"/>
  <c r="D77" i="4"/>
  <c r="D76" i="4"/>
  <c r="D75" i="4"/>
  <c r="D74" i="4"/>
  <c r="D73" i="4"/>
  <c r="D72" i="4"/>
  <c r="D67" i="4"/>
  <c r="D66" i="4"/>
  <c r="D65" i="4"/>
  <c r="D64" i="4"/>
  <c r="D63" i="4"/>
  <c r="D62" i="4"/>
  <c r="D61" i="4"/>
  <c r="D60" i="4"/>
  <c r="D59" i="4"/>
  <c r="D58" i="4"/>
  <c r="D57" i="4"/>
  <c r="D56" i="4"/>
  <c r="D55" i="4"/>
  <c r="D50" i="4"/>
  <c r="D49" i="4"/>
  <c r="D48" i="4"/>
  <c r="D47" i="4"/>
  <c r="D46" i="4"/>
  <c r="D45" i="4"/>
  <c r="D44" i="4"/>
  <c r="D43" i="4"/>
  <c r="D42" i="4"/>
  <c r="D41" i="4"/>
  <c r="D40" i="4"/>
  <c r="D39" i="4"/>
  <c r="D38" i="4"/>
  <c r="D33" i="4"/>
  <c r="D32" i="4"/>
  <c r="D31" i="4"/>
  <c r="D30" i="4"/>
  <c r="D29" i="4"/>
  <c r="D28" i="4"/>
  <c r="D27" i="4"/>
  <c r="D26" i="4"/>
  <c r="D25" i="4"/>
  <c r="D24" i="4"/>
  <c r="D23" i="4"/>
  <c r="D22" i="4"/>
  <c r="D21" i="4"/>
  <c r="D4" i="4"/>
  <c r="D5" i="4"/>
  <c r="D6" i="4"/>
  <c r="D7" i="4"/>
  <c r="D8" i="4"/>
  <c r="D9" i="4"/>
  <c r="D10" i="4"/>
  <c r="D11" i="4"/>
  <c r="D12" i="4"/>
  <c r="D13" i="4"/>
  <c r="D14" i="4"/>
  <c r="D15" i="4"/>
  <c r="D16" i="4"/>
  <c r="G3" i="5"/>
  <c r="G11" i="5" s="1"/>
  <c r="D3" i="5"/>
  <c r="E3" i="5" s="1"/>
  <c r="E11" i="5" s="1"/>
  <c r="AC4" i="3" l="1"/>
  <c r="AC7" i="6"/>
  <c r="AC8" i="6"/>
  <c r="AC9" i="6"/>
  <c r="AC10" i="6"/>
  <c r="D11" i="5"/>
  <c r="D119" i="4"/>
  <c r="AC14" i="3"/>
  <c r="D17" i="4"/>
  <c r="D34" i="4"/>
  <c r="D68" i="4"/>
  <c r="D102" i="4"/>
  <c r="D136" i="4"/>
  <c r="D51" i="4"/>
  <c r="D85" i="4"/>
  <c r="AC4" i="7"/>
  <c r="AC14" i="7" s="1"/>
  <c r="AC4" i="6"/>
  <c r="AC14" i="6" s="1"/>
</calcChain>
</file>

<file path=xl/sharedStrings.xml><?xml version="1.0" encoding="utf-8"?>
<sst xmlns="http://schemas.openxmlformats.org/spreadsheetml/2006/main" count="199" uniqueCount="137">
  <si>
    <t>MITA Business Area</t>
  </si>
  <si>
    <t>FFP Match Percent</t>
  </si>
  <si>
    <t>Project Task</t>
  </si>
  <si>
    <t>Alloted Budget</t>
  </si>
  <si>
    <t>Budget Spent</t>
  </si>
  <si>
    <t>Remaining Budget</t>
  </si>
  <si>
    <t>&lt;Insert MITA Buisness Area 1&gt;</t>
  </si>
  <si>
    <t>&lt;Insert MITA Buisness Area 2&gt;</t>
  </si>
  <si>
    <t>&lt;Insert MITA Buisness Area 3&gt;</t>
  </si>
  <si>
    <t>&lt;Insert MITA Buisness Area 4&gt;</t>
  </si>
  <si>
    <t>&lt;Insert MITA Buisness Area 5&gt;</t>
  </si>
  <si>
    <t>&lt;Insert MITA Buisness Area 6&gt;</t>
  </si>
  <si>
    <t>&lt;Insert MITA Buisness Area 8&gt;</t>
  </si>
  <si>
    <t>&lt;Insert MITA Buisness Area 7&gt;</t>
  </si>
  <si>
    <t>Task</t>
  </si>
  <si>
    <t>Total Alloted</t>
  </si>
  <si>
    <t>Total Spent</t>
  </si>
  <si>
    <t>Total Remaining</t>
  </si>
  <si>
    <t>Total</t>
  </si>
  <si>
    <t>Alloted Jan-11</t>
  </si>
  <si>
    <t>Spent Jan-11</t>
  </si>
  <si>
    <t>Alloted Feb-11</t>
  </si>
  <si>
    <t>Spent Feb-11</t>
  </si>
  <si>
    <t>Alloted Mar-11</t>
  </si>
  <si>
    <t>Spent Mar-11</t>
  </si>
  <si>
    <t>Alloted Apr-11</t>
  </si>
  <si>
    <t>Spent Apr-11</t>
  </si>
  <si>
    <t>Alloted May-11</t>
  </si>
  <si>
    <t>Spent May-11</t>
  </si>
  <si>
    <t>Alloted Jun-11</t>
  </si>
  <si>
    <t>Spent Jun-11</t>
  </si>
  <si>
    <t>Alloted Jul-11</t>
  </si>
  <si>
    <t>Spent Jul-11</t>
  </si>
  <si>
    <t>Alloted Aug-11</t>
  </si>
  <si>
    <t>Spent Aug-11</t>
  </si>
  <si>
    <t>Alloted Sep-11</t>
  </si>
  <si>
    <t>Spent Sep-11</t>
  </si>
  <si>
    <t>Alloted Oct-11</t>
  </si>
  <si>
    <t>Spent Oct-11</t>
  </si>
  <si>
    <t>Alloted Nov-11</t>
  </si>
  <si>
    <t>Spent Nov-11</t>
  </si>
  <si>
    <t>Alloted Dec-11</t>
  </si>
  <si>
    <t>Spent Dec-11</t>
  </si>
  <si>
    <t>Alloted Jan-12</t>
  </si>
  <si>
    <t>Spent Jan-12</t>
  </si>
  <si>
    <t>Alloted Feb-12</t>
  </si>
  <si>
    <t>Spent Feb-12</t>
  </si>
  <si>
    <t>Alloted Mar-12</t>
  </si>
  <si>
    <t>Spent Mar-12</t>
  </si>
  <si>
    <t>Alloted Apr-12</t>
  </si>
  <si>
    <t>Spent Apr-12</t>
  </si>
  <si>
    <t>Alloted May-12</t>
  </si>
  <si>
    <t>Spent May-12</t>
  </si>
  <si>
    <t>Alloted Jun-12</t>
  </si>
  <si>
    <t>Spent Jun-12</t>
  </si>
  <si>
    <t>Alloted Jul-12</t>
  </si>
  <si>
    <t>Spent Jul-12</t>
  </si>
  <si>
    <t>Alloted Aug-12</t>
  </si>
  <si>
    <t>Spent Aug-12</t>
  </si>
  <si>
    <t>Alloted Sep-12</t>
  </si>
  <si>
    <t>Spent Sep-12</t>
  </si>
  <si>
    <t>Alloted Oct-12</t>
  </si>
  <si>
    <t>Spent Oct-12</t>
  </si>
  <si>
    <t>Alloted Nov-12</t>
  </si>
  <si>
    <t>Spent Nov-12</t>
  </si>
  <si>
    <t>Alloted Dec-12</t>
  </si>
  <si>
    <t>Spent Dec-12</t>
  </si>
  <si>
    <t>Alloted Jan-13</t>
  </si>
  <si>
    <t>Spent Jan-13</t>
  </si>
  <si>
    <t>Alloted Feb-13</t>
  </si>
  <si>
    <t>Spent Feb-13</t>
  </si>
  <si>
    <t>Alloted Mar-13</t>
  </si>
  <si>
    <t>Spent Mar-13</t>
  </si>
  <si>
    <t>Alloted Apr-13</t>
  </si>
  <si>
    <t>Spent Apr-13</t>
  </si>
  <si>
    <t>Alloted May-13</t>
  </si>
  <si>
    <t>Spent May-13</t>
  </si>
  <si>
    <t>Alloted Jun-13</t>
  </si>
  <si>
    <t>Spent Jun-13</t>
  </si>
  <si>
    <t>Alloted Jul-13</t>
  </si>
  <si>
    <t>Spent Jul-13</t>
  </si>
  <si>
    <t>Alloted Aug-13</t>
  </si>
  <si>
    <t>Spent Aug-13</t>
  </si>
  <si>
    <t>Alloted Sep-13</t>
  </si>
  <si>
    <t>Spent Sep-13</t>
  </si>
  <si>
    <t>Alloted Oct-13</t>
  </si>
  <si>
    <t>Spent Oct-13</t>
  </si>
  <si>
    <t>Alloted Nov-13</t>
  </si>
  <si>
    <t>Spent Nov-13</t>
  </si>
  <si>
    <t>Alloted Dec-13</t>
  </si>
  <si>
    <t>Spent Dec-13</t>
  </si>
  <si>
    <t>Instructions</t>
  </si>
  <si>
    <t>Tab: Overall Budget</t>
  </si>
  <si>
    <t>Definition and Usage</t>
  </si>
  <si>
    <t>The SMA may use the Budget Management Template to track and monitor the ICD-10 implementation budget.</t>
  </si>
  <si>
    <t>Insert the MITA business areas receiving ICD-10 implementation budgetary allocations.</t>
  </si>
  <si>
    <t xml:space="preserve">Insert the requested budget amount for the MITA business area. </t>
  </si>
  <si>
    <t>Insert the percentage match from the federal government.</t>
  </si>
  <si>
    <t>Funds provided through federal matching.  This value calculates automatically by multiplying the Amount Requested by the FFP Match.</t>
  </si>
  <si>
    <t>Budgetary funds remaining for the ICD-10 implementation.  This value calculates automatically by subtracting the Amount Spent from the Amount Requested.</t>
  </si>
  <si>
    <t>Tab: Budget by Task</t>
  </si>
  <si>
    <t>Allotted Budget</t>
  </si>
  <si>
    <t>Insert each task to complete for each business area.</t>
  </si>
  <si>
    <t>Insert the allotted budget to complete the task.</t>
  </si>
  <si>
    <t>Insert the funds spent on task completion.</t>
  </si>
  <si>
    <t>Budgetary funds remaining for the task.  This value calculates automatically by subtracting the Budget Spent from the Allotted Budget.</t>
  </si>
  <si>
    <t>Tab: Monthly Budget</t>
  </si>
  <si>
    <t>Assists in tracking the ICD-10 budget by month.  Below there is a description of the columns found on the Worksheets.</t>
  </si>
  <si>
    <t xml:space="preserve">Assists in monitoring the budget based on specific tasks for ICD-10 implementation.  There is a separate table to monitor each MITA business area and its tasks. </t>
  </si>
  <si>
    <t>Assists with high-level budget monitoring, including a breakdown of the entire ICD-10 budget.  CMS recommends monitoring the overall budget based on MITA business areas but this can be customized based on SMA-specific business processes.</t>
  </si>
  <si>
    <t>Spent Month-Year</t>
  </si>
  <si>
    <t>Total Allotted</t>
  </si>
  <si>
    <t>Insert MITA Business Area task owner.</t>
  </si>
  <si>
    <t>Insert the task.</t>
  </si>
  <si>
    <t>Insert the funds spent each month for the task.</t>
  </si>
  <si>
    <t>Total funds remaining for the task.  This value automatically calculates by subtracting the Total Spent from Total Allotted.</t>
  </si>
  <si>
    <t>Total funds spent for the task.  This value automatically calculates by summing the funds spent for each month.</t>
  </si>
  <si>
    <t>Tab/Column</t>
  </si>
  <si>
    <t>SMA Funds Contribution</t>
  </si>
  <si>
    <t>Funds Spent</t>
  </si>
  <si>
    <t>Remaining Funds</t>
  </si>
  <si>
    <t>Funds Matched by CMS</t>
  </si>
  <si>
    <t>Funds Requested</t>
  </si>
  <si>
    <t>Funds Remaining</t>
  </si>
  <si>
    <t>Insert the total funds spent.</t>
  </si>
  <si>
    <t>Purpose</t>
  </si>
  <si>
    <t xml:space="preserve">Necessary SMA funds contribution.  This value calculates automatically by subtracting the Amount Matched from the Amount Requested. </t>
  </si>
  <si>
    <t>Allotted Month-Year</t>
  </si>
  <si>
    <t>Total funds budgeted for the task.  This value automatically calculates by summing the allotted budget for each month.</t>
  </si>
  <si>
    <t>Insert the budget allotted for each month for the task.  Include these amounts after funding is awarded.</t>
  </si>
  <si>
    <t>Budget Management Template Instructions</t>
  </si>
  <si>
    <t>Overall Budget</t>
  </si>
  <si>
    <t>Budget By Task</t>
  </si>
  <si>
    <t>2013 Monthly Budget</t>
  </si>
  <si>
    <t>2011 Monthly Budget</t>
  </si>
  <si>
    <t>2012 Monthly Budget</t>
  </si>
  <si>
    <t>Federal Financial Participation (FFP) Match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</si>
</sst>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11" x14ac:knownFonts="1">
    <font>
      <sz val="11"/>
      <color indexed="8"/>
      <name val="Calibri"/>
      <family val="2"/>
    </font>
    <font>
      <sz val="11"/>
      <color indexed="8"/>
      <name val="Calibri"/>
      <family val="2"/>
    </font>
    <font>
      <b/>
      <sz val="11"/>
      <color indexed="8"/>
      <name val="Arial"/>
      <family val="2"/>
    </font>
    <font>
      <b/>
      <sz val="13"/>
      <color indexed="8"/>
      <name val="Arial"/>
      <family val="2"/>
    </font>
    <font>
      <sz val="11"/>
      <color indexed="8"/>
      <name val="Arial"/>
      <family val="2"/>
    </font>
    <font>
      <b/>
      <sz val="11"/>
      <color theme="0"/>
      <name val="Arial"/>
      <family val="2"/>
    </font>
    <font>
      <b/>
      <sz val="11"/>
      <color theme="1"/>
      <name val="Arial"/>
      <family val="2"/>
    </font>
    <font>
      <i/>
      <sz val="11"/>
      <color indexed="8"/>
      <name val="Arial"/>
      <family val="2"/>
    </font>
    <font>
      <sz val="11"/>
      <color theme="0"/>
      <name val="Arial"/>
      <family val="2"/>
    </font>
    <font>
      <b/>
      <sz val="11"/>
      <name val="Arial"/>
      <family val="2"/>
    </font>
    <font>
      <sz val="1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9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Continuous"/>
    </xf>
    <xf numFmtId="0" fontId="3" fillId="0" borderId="0" xfId="0" applyFont="1" applyAlignment="1">
      <alignment horizontal="centerContinuous"/>
    </xf>
    <xf numFmtId="0" fontId="4" fillId="0" borderId="0" xfId="0" applyFont="1" applyAlignment="1">
      <alignment horizontal="centerContinuous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4" xfId="0" applyFont="1" applyBorder="1"/>
    <xf numFmtId="0" fontId="4" fillId="0" borderId="5" xfId="0" applyFont="1" applyBorder="1"/>
    <xf numFmtId="0" fontId="4" fillId="0" borderId="5" xfId="0" applyFont="1" applyBorder="1" applyAlignment="1">
      <alignment wrapText="1"/>
    </xf>
    <xf numFmtId="0" fontId="4" fillId="0" borderId="6" xfId="0" applyFont="1" applyBorder="1"/>
    <xf numFmtId="0" fontId="4" fillId="0" borderId="0" xfId="0" applyFont="1"/>
    <xf numFmtId="0" fontId="2" fillId="0" borderId="2" xfId="0" applyFont="1" applyBorder="1"/>
    <xf numFmtId="0" fontId="4" fillId="0" borderId="1" xfId="0" applyFont="1" applyBorder="1"/>
    <xf numFmtId="44" fontId="4" fillId="0" borderId="1" xfId="1" applyFont="1" applyBorder="1" applyAlignment="1">
      <alignment wrapText="1"/>
    </xf>
    <xf numFmtId="44" fontId="4" fillId="0" borderId="1" xfId="1" applyFont="1" applyBorder="1"/>
    <xf numFmtId="44" fontId="4" fillId="0" borderId="3" xfId="1" applyFont="1" applyBorder="1"/>
    <xf numFmtId="0" fontId="4" fillId="0" borderId="2" xfId="0" applyFont="1" applyBorder="1"/>
    <xf numFmtId="0" fontId="4" fillId="0" borderId="7" xfId="0" applyFont="1" applyBorder="1"/>
    <xf numFmtId="0" fontId="4" fillId="0" borderId="8" xfId="0" applyFont="1" applyBorder="1"/>
    <xf numFmtId="44" fontId="4" fillId="0" borderId="8" xfId="1" applyFont="1" applyBorder="1"/>
    <xf numFmtId="0" fontId="2" fillId="0" borderId="0" xfId="0" applyFont="1" applyBorder="1" applyAlignment="1">
      <alignment horizontal="centerContinuous"/>
    </xf>
    <xf numFmtId="0" fontId="2" fillId="0" borderId="0" xfId="0" applyFont="1" applyBorder="1" applyAlignment="1">
      <alignment horizontal="left"/>
    </xf>
    <xf numFmtId="0" fontId="4" fillId="0" borderId="0" xfId="0" applyFont="1" applyBorder="1" applyAlignment="1">
      <alignment horizontal="left"/>
    </xf>
    <xf numFmtId="0" fontId="7" fillId="0" borderId="0" xfId="0" applyFont="1" applyBorder="1"/>
    <xf numFmtId="0" fontId="4" fillId="0" borderId="0" xfId="0" applyFont="1" applyBorder="1"/>
    <xf numFmtId="0" fontId="2" fillId="0" borderId="5" xfId="0" applyFont="1" applyBorder="1"/>
    <xf numFmtId="0" fontId="2" fillId="0" borderId="6" xfId="0" applyFont="1" applyBorder="1"/>
    <xf numFmtId="0" fontId="2" fillId="0" borderId="0" xfId="0" applyFont="1" applyBorder="1"/>
    <xf numFmtId="44" fontId="4" fillId="0" borderId="0" xfId="1" applyFont="1" applyBorder="1"/>
    <xf numFmtId="44" fontId="4" fillId="0" borderId="3" xfId="0" applyNumberFormat="1" applyFont="1" applyBorder="1"/>
    <xf numFmtId="44" fontId="4" fillId="0" borderId="8" xfId="0" applyNumberFormat="1" applyFont="1" applyBorder="1"/>
    <xf numFmtId="0" fontId="4" fillId="0" borderId="0" xfId="0" applyNumberFormat="1" applyFont="1" applyBorder="1"/>
    <xf numFmtId="44" fontId="4" fillId="0" borderId="0" xfId="0" applyNumberFormat="1" applyFont="1" applyBorder="1"/>
    <xf numFmtId="0" fontId="2" fillId="0" borderId="0" xfId="0" applyFont="1"/>
    <xf numFmtId="0" fontId="2" fillId="0" borderId="4" xfId="0" applyFont="1" applyBorder="1"/>
    <xf numFmtId="9" fontId="4" fillId="0" borderId="1" xfId="2" applyFont="1" applyBorder="1"/>
    <xf numFmtId="0" fontId="4" fillId="0" borderId="3" xfId="0" applyFont="1" applyBorder="1"/>
    <xf numFmtId="0" fontId="4" fillId="0" borderId="9" xfId="0" applyFont="1" applyBorder="1"/>
    <xf numFmtId="44" fontId="4" fillId="0" borderId="10" xfId="0" applyNumberFormat="1" applyFont="1" applyBorder="1"/>
    <xf numFmtId="0" fontId="2" fillId="0" borderId="0" xfId="0" applyFont="1" applyAlignment="1"/>
    <xf numFmtId="0" fontId="4" fillId="0" borderId="0" xfId="0" applyFont="1" applyAlignment="1">
      <alignment wrapText="1"/>
    </xf>
    <xf numFmtId="0" fontId="5" fillId="2" borderId="8" xfId="0" applyFont="1" applyFill="1" applyBorder="1" applyAlignment="1">
      <alignment horizontal="center" vertical="top" wrapText="1"/>
    </xf>
    <xf numFmtId="0" fontId="8" fillId="2" borderId="8" xfId="0" applyNumberFormat="1" applyFont="1" applyFill="1" applyBorder="1" applyAlignment="1">
      <alignment wrapText="1"/>
    </xf>
    <xf numFmtId="0" fontId="8" fillId="0" borderId="0" xfId="0" applyFont="1" applyFill="1" applyBorder="1" applyAlignment="1">
      <alignment wrapText="1"/>
    </xf>
    <xf numFmtId="0" fontId="5" fillId="2" borderId="3" xfId="0" applyNumberFormat="1" applyFont="1" applyFill="1" applyBorder="1" applyAlignment="1">
      <alignment vertical="top" wrapText="1"/>
    </xf>
    <xf numFmtId="0" fontId="8" fillId="2" borderId="2" xfId="0" applyFont="1" applyFill="1" applyBorder="1" applyAlignment="1">
      <alignment wrapText="1"/>
    </xf>
    <xf numFmtId="0" fontId="2" fillId="4" borderId="5" xfId="0" applyNumberFormat="1" applyFont="1" applyFill="1" applyBorder="1" applyAlignment="1">
      <alignment vertical="top" wrapText="1"/>
    </xf>
    <xf numFmtId="0" fontId="2" fillId="4" borderId="5" xfId="0" applyFont="1" applyFill="1" applyBorder="1" applyAlignment="1">
      <alignment wrapText="1"/>
    </xf>
    <xf numFmtId="0" fontId="4" fillId="0" borderId="0" xfId="0" applyFont="1" applyFill="1" applyBorder="1" applyAlignment="1">
      <alignment wrapText="1"/>
    </xf>
    <xf numFmtId="0" fontId="9" fillId="3" borderId="5" xfId="0" applyNumberFormat="1" applyFont="1" applyFill="1" applyBorder="1" applyAlignment="1">
      <alignment vertical="top" wrapText="1"/>
    </xf>
    <xf numFmtId="0" fontId="10" fillId="3" borderId="5" xfId="0" applyFont="1" applyFill="1" applyBorder="1" applyAlignment="1">
      <alignment wrapText="1"/>
    </xf>
    <xf numFmtId="0" fontId="10" fillId="5" borderId="0" xfId="0" applyFont="1" applyFill="1" applyBorder="1" applyAlignment="1">
      <alignment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wrapText="1"/>
    </xf>
    <xf numFmtId="0" fontId="9" fillId="3" borderId="1" xfId="0" applyNumberFormat="1" applyFont="1" applyFill="1" applyBorder="1" applyAlignment="1">
      <alignment vertical="top" wrapText="1"/>
    </xf>
    <xf numFmtId="0" fontId="10" fillId="3" borderId="1" xfId="0" applyFont="1" applyFill="1" applyBorder="1" applyAlignment="1">
      <alignment wrapText="1"/>
    </xf>
    <xf numFmtId="0" fontId="4" fillId="0" borderId="0" xfId="0" applyFont="1" applyBorder="1" applyAlignment="1">
      <alignment wrapText="1"/>
    </xf>
    <xf numFmtId="0" fontId="6" fillId="0" borderId="0" xfId="0" applyFont="1" applyBorder="1" applyAlignment="1">
      <alignment wrapText="1"/>
    </xf>
  </cellXfs>
  <cellStyles count="3">
    <cellStyle name="Currency" xfId="1" builtinId="4"/>
    <cellStyle name="Normal" xfId="0" builtinId="0"/>
    <cellStyle name="Percent" xfId="2" builtinId="5"/>
  </cellStyles>
  <dxfs count="324"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rgb="FF000000"/>
        </top>
        <vertical/>
        <horizontal/>
      </border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 style="thin">
          <color rgb="FF000000"/>
        </left>
        <right style="thin">
          <color rgb="FF000000"/>
        </right>
        <top/>
        <bottom/>
      </border>
    </dxf>
    <dxf>
      <border diagonalUp="0" diagonalDown="0">
        <left style="medium">
          <color rgb="FF000000"/>
        </left>
        <right style="medium">
          <color rgb="FF000000"/>
        </right>
        <top style="medium">
          <color rgb="FF000000"/>
        </top>
        <bottom style="medium">
          <color rgb="FF000000"/>
        </bottom>
      </border>
    </dxf>
    <dxf>
      <font>
        <strike val="0"/>
        <outline val="0"/>
        <shadow val="0"/>
        <u val="none"/>
        <vertAlign val="baseline"/>
        <name val="Arial"/>
        <scheme val="none"/>
      </font>
    </dxf>
    <dxf>
      <border>
        <bottom style="thin">
          <color rgb="FF000000"/>
        </bottom>
        <vertical/>
        <horizontal/>
      </border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rgb="FF000000"/>
        </top>
        <vertical/>
        <horizontal/>
      </border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 style="thin">
          <color rgb="FF000000"/>
        </left>
        <right style="thin">
          <color rgb="FF000000"/>
        </right>
        <top/>
        <bottom/>
      </border>
    </dxf>
    <dxf>
      <border diagonalUp="0" diagonalDown="0">
        <left style="medium">
          <color rgb="FF000000"/>
        </left>
        <right style="medium">
          <color rgb="FF000000"/>
        </right>
        <top style="medium">
          <color rgb="FF000000"/>
        </top>
        <bottom style="medium">
          <color rgb="FF000000"/>
        </bottom>
      </border>
    </dxf>
    <dxf>
      <font>
        <strike val="0"/>
        <outline val="0"/>
        <shadow val="0"/>
        <u val="none"/>
        <vertAlign val="baseline"/>
        <name val="Arial"/>
        <scheme val="none"/>
      </font>
    </dxf>
    <dxf>
      <border>
        <bottom style="thin">
          <color rgb="FF000000"/>
        </bottom>
        <vertical/>
        <horizontal/>
      </border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  <vertical/>
        <horizontal/>
      </border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name val="Arial"/>
        <scheme val="none"/>
      </font>
    </dxf>
    <dxf>
      <border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Arial"/>
        <scheme val="none"/>
      </font>
      <numFmt numFmtId="34" formatCode="_(&quot;$&quot;* #,##0.00_);_(&quot;$&quot;* \(#,##0.00\);_(&quot;$&quot;* &quot;-&quot;??_);_(@_)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name val="Arial"/>
        <scheme val="none"/>
      </font>
      <numFmt numFmtId="34" formatCode="_(&quot;$&quot;* #,##0.00_);_(&quot;$&quot;* \(#,##0.00\);_(&quot;$&quot;* &quot;-&quot;??_);_(@_)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Arial"/>
        <scheme val="none"/>
      </font>
      <numFmt numFmtId="34" formatCode="_(&quot;$&quot;* #,##0.00_);_(&quot;$&quot;* \(#,##0.00\);_(&quot;$&quot;* &quot;-&quot;??_);_(@_)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Arial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Arial"/>
        <scheme val="none"/>
      </font>
      <numFmt numFmtId="34" formatCode="_(&quot;$&quot;* #,##0.00_);_(&quot;$&quot;* \(#,##0.00\);_(&quot;$&quot;* &quot;-&quot;??_);_(@_)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Arial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Arial"/>
        <scheme val="none"/>
      </font>
      <numFmt numFmtId="34" formatCode="_(&quot;$&quot;* #,##0.00_);_(&quot;$&quot;* \(#,##0.00\);_(&quot;$&quot;* &quot;-&quot;??_);_(@_)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name val="Arial"/>
        <scheme val="none"/>
      </font>
    </dxf>
    <dxf>
      <border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Arial"/>
        <scheme val="none"/>
      </font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Arial"/>
        <scheme val="none"/>
      </font>
      <numFmt numFmtId="34" formatCode="_(&quot;$&quot;* #,##0.00_);_(&quot;$&quot;* \(#,##0.00\);_(&quot;$&quot;* &quot;-&quot;??_);_(@_)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name val="Arial"/>
        <scheme val="none"/>
      </font>
      <numFmt numFmtId="34" formatCode="_(&quot;$&quot;* #,##0.00_);_(&quot;$&quot;* \(#,##0.00\);_(&quot;$&quot;* &quot;-&quot;??_);_(@_)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Arial"/>
        <scheme val="none"/>
      </font>
      <numFmt numFmtId="34" formatCode="_(&quot;$&quot;* #,##0.00_);_(&quot;$&quot;* \(#,##0.00\);_(&quot;$&quot;* &quot;-&quot;??_);_(@_)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Arial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Arial"/>
        <scheme val="none"/>
      </font>
      <numFmt numFmtId="34" formatCode="_(&quot;$&quot;* #,##0.00_);_(&quot;$&quot;* \(#,##0.00\);_(&quot;$&quot;* &quot;-&quot;??_);_(@_)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Arial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Arial"/>
        <scheme val="none"/>
      </font>
      <numFmt numFmtId="34" formatCode="_(&quot;$&quot;* #,##0.00_);_(&quot;$&quot;* \(#,##0.00\);_(&quot;$&quot;* &quot;-&quot;??_);_(@_)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name val="Arial"/>
        <scheme val="none"/>
      </font>
    </dxf>
    <dxf>
      <border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Arial"/>
        <scheme val="none"/>
      </font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Arial"/>
        <scheme val="none"/>
      </font>
      <numFmt numFmtId="34" formatCode="_(&quot;$&quot;* #,##0.00_);_(&quot;$&quot;* \(#,##0.00\);_(&quot;$&quot;* &quot;-&quot;??_);_(@_)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name val="Arial"/>
        <scheme val="none"/>
      </font>
      <numFmt numFmtId="34" formatCode="_(&quot;$&quot;* #,##0.00_);_(&quot;$&quot;* \(#,##0.00\);_(&quot;$&quot;* &quot;-&quot;??_);_(@_)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Arial"/>
        <scheme val="none"/>
      </font>
      <numFmt numFmtId="34" formatCode="_(&quot;$&quot;* #,##0.00_);_(&quot;$&quot;* \(#,##0.00\);_(&quot;$&quot;* &quot;-&quot;??_);_(@_)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Arial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Arial"/>
        <scheme val="none"/>
      </font>
      <numFmt numFmtId="34" formatCode="_(&quot;$&quot;* #,##0.00_);_(&quot;$&quot;* \(#,##0.00\);_(&quot;$&quot;* &quot;-&quot;??_);_(@_)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Arial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Arial"/>
        <scheme val="none"/>
      </font>
      <numFmt numFmtId="34" formatCode="_(&quot;$&quot;* #,##0.00_);_(&quot;$&quot;* \(#,##0.00\);_(&quot;$&quot;* &quot;-&quot;??_);_(@_)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name val="Arial"/>
        <scheme val="none"/>
      </font>
    </dxf>
    <dxf>
      <border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Arial"/>
        <scheme val="none"/>
      </font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Arial"/>
        <scheme val="none"/>
      </font>
      <numFmt numFmtId="34" formatCode="_(&quot;$&quot;* #,##0.00_);_(&quot;$&quot;* \(#,##0.00\);_(&quot;$&quot;* &quot;-&quot;??_);_(@_)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name val="Arial"/>
        <scheme val="none"/>
      </font>
      <numFmt numFmtId="34" formatCode="_(&quot;$&quot;* #,##0.00_);_(&quot;$&quot;* \(#,##0.00\);_(&quot;$&quot;* &quot;-&quot;??_);_(@_)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Arial"/>
        <scheme val="none"/>
      </font>
      <numFmt numFmtId="34" formatCode="_(&quot;$&quot;* #,##0.00_);_(&quot;$&quot;* \(#,##0.00\);_(&quot;$&quot;* &quot;-&quot;??_);_(@_)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Arial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Arial"/>
        <scheme val="none"/>
      </font>
      <numFmt numFmtId="34" formatCode="_(&quot;$&quot;* #,##0.00_);_(&quot;$&quot;* \(#,##0.00\);_(&quot;$&quot;* &quot;-&quot;??_);_(@_)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Arial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Arial"/>
        <scheme val="none"/>
      </font>
      <numFmt numFmtId="34" formatCode="_(&quot;$&quot;* #,##0.00_);_(&quot;$&quot;* \(#,##0.00\);_(&quot;$&quot;* &quot;-&quot;??_);_(@_)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name val="Arial"/>
        <scheme val="none"/>
      </font>
    </dxf>
    <dxf>
      <border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Arial"/>
        <scheme val="none"/>
      </font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Arial"/>
        <scheme val="none"/>
      </font>
      <numFmt numFmtId="34" formatCode="_(&quot;$&quot;* #,##0.00_);_(&quot;$&quot;* \(#,##0.00\);_(&quot;$&quot;* &quot;-&quot;??_);_(@_)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name val="Arial"/>
        <scheme val="none"/>
      </font>
      <numFmt numFmtId="34" formatCode="_(&quot;$&quot;* #,##0.00_);_(&quot;$&quot;* \(#,##0.00\);_(&quot;$&quot;* &quot;-&quot;??_);_(@_)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Arial"/>
        <scheme val="none"/>
      </font>
      <numFmt numFmtId="34" formatCode="_(&quot;$&quot;* #,##0.00_);_(&quot;$&quot;* \(#,##0.00\);_(&quot;$&quot;* &quot;-&quot;??_);_(@_)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Arial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Arial"/>
        <scheme val="none"/>
      </font>
      <numFmt numFmtId="34" formatCode="_(&quot;$&quot;* #,##0.00_);_(&quot;$&quot;* \(#,##0.00\);_(&quot;$&quot;* &quot;-&quot;??_);_(@_)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Arial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Arial"/>
        <scheme val="none"/>
      </font>
      <numFmt numFmtId="34" formatCode="_(&quot;$&quot;* #,##0.00_);_(&quot;$&quot;* \(#,##0.00\);_(&quot;$&quot;* &quot;-&quot;??_);_(@_)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name val="Arial"/>
        <scheme val="none"/>
      </font>
    </dxf>
    <dxf>
      <border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Arial"/>
        <scheme val="none"/>
      </font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Arial"/>
        <scheme val="none"/>
      </font>
      <numFmt numFmtId="34" formatCode="_(&quot;$&quot;* #,##0.00_);_(&quot;$&quot;* \(#,##0.00\);_(&quot;$&quot;* &quot;-&quot;??_);_(@_)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name val="Arial"/>
        <scheme val="none"/>
      </font>
      <numFmt numFmtId="34" formatCode="_(&quot;$&quot;* #,##0.00_);_(&quot;$&quot;* \(#,##0.00\);_(&quot;$&quot;* &quot;-&quot;??_);_(@_)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Arial"/>
        <scheme val="none"/>
      </font>
      <numFmt numFmtId="34" formatCode="_(&quot;$&quot;* #,##0.00_);_(&quot;$&quot;* \(#,##0.00\);_(&quot;$&quot;* &quot;-&quot;??_);_(@_)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Arial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Arial"/>
        <scheme val="none"/>
      </font>
      <numFmt numFmtId="34" formatCode="_(&quot;$&quot;* #,##0.00_);_(&quot;$&quot;* \(#,##0.00\);_(&quot;$&quot;* &quot;-&quot;??_);_(@_)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Arial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Arial"/>
        <scheme val="none"/>
      </font>
      <numFmt numFmtId="34" formatCode="_(&quot;$&quot;* #,##0.00_);_(&quot;$&quot;* \(#,##0.00\);_(&quot;$&quot;* &quot;-&quot;??_);_(@_)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name val="Arial"/>
        <scheme val="none"/>
      </font>
    </dxf>
    <dxf>
      <border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Arial"/>
        <scheme val="none"/>
      </font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Arial"/>
        <scheme val="none"/>
      </font>
      <numFmt numFmtId="34" formatCode="_(&quot;$&quot;* #,##0.00_);_(&quot;$&quot;* \(#,##0.00\);_(&quot;$&quot;* &quot;-&quot;??_);_(@_)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name val="Arial"/>
        <scheme val="none"/>
      </font>
      <numFmt numFmtId="34" formatCode="_(&quot;$&quot;* #,##0.00_);_(&quot;$&quot;* \(#,##0.00\);_(&quot;$&quot;* &quot;-&quot;??_);_(@_)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Arial"/>
        <scheme val="none"/>
      </font>
      <numFmt numFmtId="34" formatCode="_(&quot;$&quot;* #,##0.00_);_(&quot;$&quot;* \(#,##0.00\);_(&quot;$&quot;* &quot;-&quot;??_);_(@_)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Arial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Arial"/>
        <scheme val="none"/>
      </font>
      <numFmt numFmtId="34" formatCode="_(&quot;$&quot;* #,##0.00_);_(&quot;$&quot;* \(#,##0.00\);_(&quot;$&quot;* &quot;-&quot;??_);_(@_)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Arial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Arial"/>
        <scheme val="none"/>
      </font>
      <numFmt numFmtId="34" formatCode="_(&quot;$&quot;* #,##0.00_);_(&quot;$&quot;* \(#,##0.00\);_(&quot;$&quot;* &quot;-&quot;??_);_(@_)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name val="Arial"/>
        <scheme val="none"/>
      </font>
    </dxf>
    <dxf>
      <border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Arial"/>
        <scheme val="none"/>
      </font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Arial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name val="Arial"/>
        <scheme val="none"/>
      </font>
      <numFmt numFmtId="34" formatCode="_(&quot;$&quot;* #,##0.00_);_(&quot;$&quot;* \(#,##0.00\);_(&quot;$&quot;* &quot;-&quot;??_);_(@_)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Arial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Arial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Arial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Arial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  <vertical/>
        <horizontal/>
      </border>
    </dxf>
    <dxf>
      <font>
        <strike val="0"/>
        <outline val="0"/>
        <shadow val="0"/>
        <u val="none"/>
        <vertAlign val="baseline"/>
        <name val="Arial"/>
        <scheme val="none"/>
      </font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name val="Arial"/>
        <scheme val="none"/>
      </font>
    </dxf>
    <dxf>
      <border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Arial"/>
        <scheme val="none"/>
      </font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Arial"/>
        <scheme val="none"/>
      </font>
      <numFmt numFmtId="34" formatCode="_(&quot;$&quot;* #,##0.00_);_(&quot;$&quot;* \(#,##0.00\);_(&quot;$&quot;* &quot;-&quot;??_);_(@_)"/>
      <border diagonalUp="0" diagonalDown="0" outline="0">
        <left style="thin">
          <color indexed="64"/>
        </left>
        <right style="thin">
          <color indexed="64"/>
        </right>
        <top style="thin">
          <color rgb="FF000000"/>
        </top>
        <bottom/>
      </border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Arial"/>
        <scheme val="none"/>
      </font>
      <numFmt numFmtId="34" formatCode="_(&quot;$&quot;* #,##0.00_);_(&quot;$&quot;* \(#,##0.00\);_(&quot;$&quot;* &quot;-&quot;??_);_(@_)"/>
      <border diagonalUp="0" diagonalDown="0" outline="0">
        <left style="thin">
          <color indexed="64"/>
        </left>
        <right style="thin">
          <color indexed="64"/>
        </right>
        <top style="thin">
          <color rgb="FF000000"/>
        </top>
        <bottom/>
      </border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Arial"/>
        <scheme val="none"/>
      </font>
      <numFmt numFmtId="34" formatCode="_(&quot;$&quot;* #,##0.00_);_(&quot;$&quot;* \(#,##0.00\);_(&quot;$&quot;* &quot;-&quot;??_);_(@_)"/>
      <border diagonalUp="0" diagonalDown="0" outline="0">
        <left style="thin">
          <color indexed="64"/>
        </left>
        <right style="thin">
          <color indexed="64"/>
        </right>
        <top style="thin">
          <color rgb="FF000000"/>
        </top>
        <bottom/>
      </border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Arial"/>
        <scheme val="none"/>
      </font>
      <numFmt numFmtId="34" formatCode="_(&quot;$&quot;* #,##0.00_);_(&quot;$&quot;* \(#,##0.00\);_(&quot;$&quot;* &quot;-&quot;??_);_(@_)"/>
      <border diagonalUp="0" diagonalDown="0" outline="0">
        <left style="thin">
          <color indexed="64"/>
        </left>
        <right style="thin">
          <color indexed="64"/>
        </right>
        <top style="thin">
          <color rgb="FF000000"/>
        </top>
        <bottom/>
      </border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Arial"/>
        <scheme val="none"/>
      </font>
      <numFmt numFmtId="34" formatCode="_(&quot;$&quot;* #,##0.00_);_(&quot;$&quot;* \(#,##0.00\);_(&quot;$&quot;* &quot;-&quot;??_);_(@_)"/>
      <border diagonalUp="0" diagonalDown="0" outline="0">
        <left style="thin">
          <color indexed="64"/>
        </left>
        <right style="thin">
          <color indexed="64"/>
        </right>
        <top style="thin">
          <color rgb="FF000000"/>
        </top>
        <bottom/>
      </border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Arial"/>
        <scheme val="none"/>
      </font>
      <numFmt numFmtId="34" formatCode="_(&quot;$&quot;* #,##0.00_);_(&quot;$&quot;* \(#,##0.00\);_(&quot;$&quot;* &quot;-&quot;??_);_(@_)"/>
      <border diagonalUp="0" diagonalDown="0" outline="0">
        <left style="thin">
          <color indexed="64"/>
        </left>
        <right style="thin">
          <color indexed="64"/>
        </right>
        <top style="thin">
          <color rgb="FF000000"/>
        </top>
        <bottom/>
      </border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/>
        <right style="thin">
          <color indexed="64"/>
        </right>
        <top style="thin">
          <color rgb="FF000000"/>
        </top>
        <bottom/>
      </border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rgb="FF000000"/>
        </top>
      </border>
    </dxf>
    <dxf>
      <font>
        <strike val="0"/>
        <outline val="0"/>
        <shadow val="0"/>
        <u val="none"/>
        <vertAlign val="baseline"/>
        <name val="Arial"/>
        <scheme val="none"/>
      </font>
    </dxf>
    <dxf>
      <border outline="0">
        <left style="medium">
          <color rgb="FF000000"/>
        </left>
        <right style="medium">
          <color rgb="FF000000"/>
        </right>
        <top style="medium">
          <color rgb="FF000000"/>
        </top>
        <bottom style="medium">
          <color rgb="FF000000"/>
        </bottom>
      </border>
    </dxf>
    <dxf>
      <font>
        <strike val="0"/>
        <outline val="0"/>
        <shadow val="0"/>
        <u val="none"/>
        <vertAlign val="baseline"/>
        <name val="Arial"/>
        <scheme val="none"/>
      </font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Arial"/>
        <scheme val="none"/>
      </font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ables/table1.xml><?xml version="1.0" encoding="utf-8"?>
<table xmlns="http://schemas.openxmlformats.org/spreadsheetml/2006/main" id="2" name="Table13" displayName="Table13" ref="A2:G11" totalsRowCount="1" headerRowDxfId="323" dataDxfId="321" totalsRowDxfId="319" headerRowBorderDxfId="322" tableBorderDxfId="320" totalsRowBorderDxfId="318">
  <autoFilter ref="A2:G10"/>
  <tableColumns count="7">
    <tableColumn id="1" name="MITA Business Area" totalsRowLabel="Total" dataDxfId="317" totalsRowDxfId="316"/>
    <tableColumn id="2" name="Funds Requested" totalsRowFunction="custom" dataDxfId="315" totalsRowDxfId="314">
      <totalsRowFormula>SUM(Table13[Funds Requested])</totalsRowFormula>
    </tableColumn>
    <tableColumn id="3" name="FFP Match Percent" dataDxfId="313" totalsRowDxfId="312"/>
    <tableColumn id="4" name="Funds Matched by CMS" totalsRowFunction="custom" dataDxfId="311" totalsRowDxfId="310">
      <totalsRowFormula>SUM(Table13[Funds Matched by CMS])</totalsRowFormula>
    </tableColumn>
    <tableColumn id="5" name="SMA Funds Contribution" totalsRowFunction="custom" dataDxfId="309" totalsRowDxfId="308">
      <totalsRowFormula>SUM(Table13[SMA Funds Contribution])</totalsRowFormula>
    </tableColumn>
    <tableColumn id="6" name="Funds Spent" totalsRowFunction="custom" dataDxfId="307" totalsRowDxfId="306">
      <totalsRowFormula>SUM(Table13[Funds Spent])</totalsRowFormula>
    </tableColumn>
    <tableColumn id="7" name="Remaining Funds" totalsRowFunction="custom" dataDxfId="305" totalsRowDxfId="304">
      <totalsRowFormula>SUM(Table13[Remaining Funds])</totalsRowFormula>
    </tableColumn>
  </tableColumns>
  <tableStyleInfo name="TableStyleMedium9" showFirstColumn="0" showLastColumn="0" showRowStripes="1" showColumnStripes="0"/>
  <extLst>
    <ext xmlns:x14="http://schemas.microsoft.com/office/spreadsheetml/2009/9/main" uri="{504A1905-F514-4f6f-8877-14C23A59335A}">
      <x14:table altText="Overall budget table" altTextSummary="Template to track overall budget"/>
    </ext>
  </extLst>
</table>
</file>

<file path=xl/tables/table10.xml><?xml version="1.0" encoding="utf-8"?>
<table xmlns="http://schemas.openxmlformats.org/spreadsheetml/2006/main" id="24" name="Table24" displayName="Table24" ref="A3:AC14" totalsRowCount="1" headerRowDxfId="191" dataDxfId="189" totalsRowDxfId="187" headerRowBorderDxfId="190" tableBorderDxfId="188" totalsRowBorderDxfId="186">
  <autoFilter ref="A3:AC13"/>
  <tableColumns count="29">
    <tableColumn id="1" name="MITA Business Area" totalsRowLabel="Total" dataDxfId="185" totalsRowDxfId="184"/>
    <tableColumn id="2" name="Task" dataDxfId="183" totalsRowDxfId="182"/>
    <tableColumn id="3" name="Alloted Jan-11" totalsRowFunction="custom" dataDxfId="181" totalsRowDxfId="180" dataCellStyle="Currency">
      <totalsRowFormula>SUM(Table24[Alloted Jan-11])</totalsRowFormula>
    </tableColumn>
    <tableColumn id="4" name="Spent Jan-11" totalsRowFunction="custom" dataDxfId="179" totalsRowDxfId="178" dataCellStyle="Currency">
      <totalsRowFormula>SUM(Table24[Spent Jan-11])</totalsRowFormula>
    </tableColumn>
    <tableColumn id="5" name="Alloted Feb-11" totalsRowFunction="custom" dataDxfId="177" totalsRowDxfId="176" dataCellStyle="Currency">
      <totalsRowFormula>SUM(Table24[Alloted Feb-11])</totalsRowFormula>
    </tableColumn>
    <tableColumn id="6" name="Spent Feb-11" totalsRowFunction="custom" dataDxfId="175" totalsRowDxfId="174" dataCellStyle="Currency">
      <totalsRowFormula>SUM(Table24[Spent Feb-11])</totalsRowFormula>
    </tableColumn>
    <tableColumn id="7" name="Alloted Mar-11" totalsRowFunction="custom" dataDxfId="173" totalsRowDxfId="172" dataCellStyle="Currency">
      <totalsRowFormula>SUM(Table24[Alloted Mar-11])</totalsRowFormula>
    </tableColumn>
    <tableColumn id="8" name="Spent Mar-11" totalsRowFunction="custom" dataDxfId="171" totalsRowDxfId="170" dataCellStyle="Currency">
      <totalsRowFormula>SUM(Table24[Spent Mar-11])</totalsRowFormula>
    </tableColumn>
    <tableColumn id="9" name="Alloted Apr-11" totalsRowFunction="custom" dataDxfId="169" totalsRowDxfId="168" dataCellStyle="Currency">
      <totalsRowFormula>SUM(Table24[Alloted Apr-11])</totalsRowFormula>
    </tableColumn>
    <tableColumn id="10" name="Spent Apr-11" totalsRowFunction="custom" dataDxfId="167" totalsRowDxfId="166" dataCellStyle="Currency">
      <totalsRowFormula>SUM(Table24[Spent Apr-11])</totalsRowFormula>
    </tableColumn>
    <tableColumn id="11" name="Alloted May-11" totalsRowFunction="custom" dataDxfId="165" totalsRowDxfId="164" dataCellStyle="Currency">
      <totalsRowFormula>SUM(Table24[Alloted May-11])</totalsRowFormula>
    </tableColumn>
    <tableColumn id="12" name="Spent May-11" totalsRowFunction="custom" dataDxfId="163" totalsRowDxfId="162" dataCellStyle="Currency">
      <totalsRowFormula>SUM(Table24[Spent May-11])</totalsRowFormula>
    </tableColumn>
    <tableColumn id="13" name="Alloted Jun-11" totalsRowFunction="custom" dataDxfId="161" totalsRowDxfId="160" dataCellStyle="Currency">
      <totalsRowFormula>SUM(Table24[Alloted Jun-11])</totalsRowFormula>
    </tableColumn>
    <tableColumn id="14" name="Spent Jun-11" totalsRowFunction="custom" dataDxfId="159" totalsRowDxfId="158" dataCellStyle="Currency">
      <totalsRowFormula>SUM(Table24[Spent Jun-11])</totalsRowFormula>
    </tableColumn>
    <tableColumn id="15" name="Alloted Jul-11" totalsRowFunction="custom" dataDxfId="157" totalsRowDxfId="156" dataCellStyle="Currency">
      <totalsRowFormula>SUM(Table24[Alloted Jul-11])</totalsRowFormula>
    </tableColumn>
    <tableColumn id="16" name="Spent Jul-11" totalsRowFunction="custom" dataDxfId="155" totalsRowDxfId="154" dataCellStyle="Currency">
      <totalsRowFormula>SUM(Table24[Spent Jul-11])</totalsRowFormula>
    </tableColumn>
    <tableColumn id="17" name="Alloted Aug-11" totalsRowFunction="custom" dataDxfId="153" totalsRowDxfId="152" dataCellStyle="Currency">
      <totalsRowFormula>SUM(Table24[Alloted Aug-11])</totalsRowFormula>
    </tableColumn>
    <tableColumn id="18" name="Spent Aug-11" totalsRowFunction="custom" dataDxfId="151" totalsRowDxfId="150" dataCellStyle="Currency">
      <totalsRowFormula>SUM(Table24[Spent Aug-11])</totalsRowFormula>
    </tableColumn>
    <tableColumn id="19" name="Alloted Sep-11" totalsRowFunction="custom" dataDxfId="149" totalsRowDxfId="148" dataCellStyle="Currency">
      <totalsRowFormula>SUM(Table24[Alloted Sep-11])</totalsRowFormula>
    </tableColumn>
    <tableColumn id="20" name="Spent Sep-11" totalsRowFunction="custom" dataDxfId="147" totalsRowDxfId="146" dataCellStyle="Currency">
      <totalsRowFormula>SUM(Table24[Spent Sep-11])</totalsRowFormula>
    </tableColumn>
    <tableColumn id="21" name="Alloted Oct-11" totalsRowFunction="custom" dataDxfId="145" totalsRowDxfId="144" dataCellStyle="Currency">
      <totalsRowFormula>SUM(Table24[Alloted Oct-11])</totalsRowFormula>
    </tableColumn>
    <tableColumn id="22" name="Spent Oct-11" totalsRowFunction="custom" dataDxfId="143" totalsRowDxfId="142" dataCellStyle="Currency">
      <totalsRowFormula>SUM(Table24[Spent Oct-11])</totalsRowFormula>
    </tableColumn>
    <tableColumn id="23" name="Alloted Nov-11" totalsRowFunction="custom" dataDxfId="141" totalsRowDxfId="140" dataCellStyle="Currency">
      <totalsRowFormula>SUM(Table24[Alloted Nov-11])</totalsRowFormula>
    </tableColumn>
    <tableColumn id="24" name="Spent Nov-11" totalsRowFunction="custom" dataDxfId="139" totalsRowDxfId="138" dataCellStyle="Currency">
      <totalsRowFormula>SUM(Table24[Spent Nov-11])</totalsRowFormula>
    </tableColumn>
    <tableColumn id="25" name="Alloted Dec-11" totalsRowFunction="custom" dataDxfId="137" totalsRowDxfId="136" dataCellStyle="Currency">
      <totalsRowFormula>SUM(Table24[Alloted Dec-11])</totalsRowFormula>
    </tableColumn>
    <tableColumn id="26" name="Spent Dec-11" totalsRowFunction="custom" dataDxfId="135" totalsRowDxfId="134" dataCellStyle="Currency">
      <totalsRowFormula>SUM(Table24[Spent Dec-11])</totalsRowFormula>
    </tableColumn>
    <tableColumn id="27" name="Total Alloted" totalsRowFunction="custom" dataDxfId="133" totalsRowDxfId="132" dataCellStyle="Currency">
      <calculatedColumnFormula>SUM(Y4,W4,U4,S4,Q4,O4,M4,K4,I4,G4,E4,C4)</calculatedColumnFormula>
      <totalsRowFormula>SUM(Table24[Total Alloted])</totalsRowFormula>
    </tableColumn>
    <tableColumn id="28" name="Total Spent" totalsRowFunction="custom" dataDxfId="131" totalsRowDxfId="130" dataCellStyle="Currency">
      <calculatedColumnFormula>SUM(Z4,X4,V4,T4,R4,P4,N4,L4,J4,H4,F4,D4)</calculatedColumnFormula>
      <totalsRowFormula>SUM(Table24[Total Spent])</totalsRowFormula>
    </tableColumn>
    <tableColumn id="29" name="Total Remaining" totalsRowFunction="custom" dataDxfId="129" totalsRowDxfId="128" dataCellStyle="Currency">
      <calculatedColumnFormula>Table24[[#This Row],[Total Alloted]]-Table24[[#This Row],[Total Spent]]</calculatedColumnFormula>
      <totalsRowFormula>SUM(Table24[Total Remaining])</totalsRowFormula>
    </tableColumn>
  </tableColumns>
  <tableStyleInfo name="TableStyleMedium9" showFirstColumn="0" showLastColumn="0" showRowStripes="1" showColumnStripes="0"/>
  <extLst>
    <ext xmlns:x14="http://schemas.microsoft.com/office/spreadsheetml/2009/9/main" uri="{504A1905-F514-4f6f-8877-14C23A59335A}">
      <x14:table altText="Monthly Budget" altTextSummary="Columns: MITA Business Area, Task, Alloted Budget for each month"/>
    </ext>
  </extLst>
</table>
</file>

<file path=xl/tables/table11.xml><?xml version="1.0" encoding="utf-8"?>
<table xmlns="http://schemas.openxmlformats.org/spreadsheetml/2006/main" id="25" name="Table2426" displayName="Table2426" ref="A3:AC14" totalsRowCount="1" headerRowDxfId="127" dataDxfId="125" totalsRowDxfId="123" headerRowBorderDxfId="126" tableBorderDxfId="124" totalsRowBorderDxfId="122">
  <autoFilter ref="A3:AC13"/>
  <tableColumns count="29">
    <tableColumn id="1" name="MITA Business Area" totalsRowLabel="Total" dataDxfId="121" totalsRowDxfId="120"/>
    <tableColumn id="2" name="Task" dataDxfId="119" totalsRowDxfId="118"/>
    <tableColumn id="3" name="Alloted Jan-12" totalsRowFunction="custom" dataDxfId="117" totalsRowDxfId="116" dataCellStyle="Currency">
      <totalsRowFormula>SUM(Table2426[Alloted Jan-12])</totalsRowFormula>
    </tableColumn>
    <tableColumn id="4" name="Spent Jan-12" totalsRowFunction="custom" dataDxfId="115" totalsRowDxfId="114" dataCellStyle="Currency">
      <totalsRowFormula>SUM(Table2426[Spent Jan-12])</totalsRowFormula>
    </tableColumn>
    <tableColumn id="5" name="Alloted Feb-12" totalsRowFunction="custom" dataDxfId="113" totalsRowDxfId="112" dataCellStyle="Currency">
      <totalsRowFormula>SUM(Table2426[Alloted Feb-12])</totalsRowFormula>
    </tableColumn>
    <tableColumn id="6" name="Spent Feb-12" totalsRowFunction="custom" dataDxfId="111" totalsRowDxfId="110" dataCellStyle="Currency">
      <totalsRowFormula>SUM(Table2426[Spent Feb-12])</totalsRowFormula>
    </tableColumn>
    <tableColumn id="7" name="Alloted Mar-12" totalsRowFunction="custom" dataDxfId="109" totalsRowDxfId="108" dataCellStyle="Currency">
      <totalsRowFormula>SUM(Table2426[Alloted Mar-12])</totalsRowFormula>
    </tableColumn>
    <tableColumn id="8" name="Spent Mar-12" totalsRowFunction="custom" dataDxfId="107" totalsRowDxfId="106" dataCellStyle="Currency">
      <totalsRowFormula>SUM(Table2426[Spent Mar-12])</totalsRowFormula>
    </tableColumn>
    <tableColumn id="9" name="Alloted Apr-12" totalsRowFunction="custom" dataDxfId="105" totalsRowDxfId="104" dataCellStyle="Currency">
      <totalsRowFormula>SUM(Table2426[Alloted Apr-12])</totalsRowFormula>
    </tableColumn>
    <tableColumn id="10" name="Spent Apr-12" totalsRowFunction="custom" dataDxfId="103" totalsRowDxfId="102" dataCellStyle="Currency">
      <totalsRowFormula>SUM(Table2426[Spent Apr-12])</totalsRowFormula>
    </tableColumn>
    <tableColumn id="11" name="Alloted May-12" totalsRowFunction="custom" dataDxfId="101" totalsRowDxfId="100" dataCellStyle="Currency">
      <totalsRowFormula>SUM(Table2426[Alloted May-12])</totalsRowFormula>
    </tableColumn>
    <tableColumn id="12" name="Spent May-12" totalsRowFunction="custom" dataDxfId="99" totalsRowDxfId="98" dataCellStyle="Currency">
      <totalsRowFormula>SUM(Table2426[Spent May-12])</totalsRowFormula>
    </tableColumn>
    <tableColumn id="13" name="Alloted Jun-12" totalsRowFunction="custom" dataDxfId="97" totalsRowDxfId="96" dataCellStyle="Currency">
      <totalsRowFormula>SUM(Table2426[Alloted Jun-12])</totalsRowFormula>
    </tableColumn>
    <tableColumn id="14" name="Spent Jun-12" totalsRowFunction="custom" dataDxfId="95" totalsRowDxfId="94" dataCellStyle="Currency">
      <totalsRowFormula>SUM(Table2426[Spent Jun-12])</totalsRowFormula>
    </tableColumn>
    <tableColumn id="15" name="Alloted Jul-12" totalsRowFunction="custom" dataDxfId="93" totalsRowDxfId="92" dataCellStyle="Currency">
      <totalsRowFormula>SUM(Table2426[Alloted Jul-12])</totalsRowFormula>
    </tableColumn>
    <tableColumn id="16" name="Spent Jul-12" totalsRowFunction="custom" dataDxfId="91" totalsRowDxfId="90" dataCellStyle="Currency">
      <totalsRowFormula>SUM(Table2426[Spent Jul-12])</totalsRowFormula>
    </tableColumn>
    <tableColumn id="17" name="Alloted Aug-12" totalsRowFunction="custom" dataDxfId="89" totalsRowDxfId="88" dataCellStyle="Currency">
      <totalsRowFormula>SUM(Table2426[Alloted Aug-12])</totalsRowFormula>
    </tableColumn>
    <tableColumn id="18" name="Spent Aug-12" totalsRowFunction="custom" dataDxfId="87" totalsRowDxfId="86" dataCellStyle="Currency">
      <totalsRowFormula>SUM(Table2426[Spent Aug-12])</totalsRowFormula>
    </tableColumn>
    <tableColumn id="19" name="Alloted Sep-12" totalsRowFunction="custom" dataDxfId="85" totalsRowDxfId="84" dataCellStyle="Currency">
      <totalsRowFormula>SUM(Table2426[Alloted Sep-12])</totalsRowFormula>
    </tableColumn>
    <tableColumn id="20" name="Spent Sep-12" totalsRowFunction="custom" dataDxfId="83" totalsRowDxfId="82" dataCellStyle="Currency">
      <totalsRowFormula>SUM(Table2426[Spent Sep-12])</totalsRowFormula>
    </tableColumn>
    <tableColumn id="21" name="Alloted Oct-12" totalsRowFunction="custom" dataDxfId="81" totalsRowDxfId="80" dataCellStyle="Currency">
      <totalsRowFormula>SUM(Table2426[Alloted Oct-12])</totalsRowFormula>
    </tableColumn>
    <tableColumn id="22" name="Spent Oct-12" totalsRowFunction="custom" dataDxfId="79" totalsRowDxfId="78" dataCellStyle="Currency">
      <totalsRowFormula>SUM(Table2426[Spent Oct-12])</totalsRowFormula>
    </tableColumn>
    <tableColumn id="23" name="Alloted Nov-12" totalsRowFunction="custom" dataDxfId="77" totalsRowDxfId="76" dataCellStyle="Currency">
      <totalsRowFormula>SUM(Table2426[Alloted Nov-12])</totalsRowFormula>
    </tableColumn>
    <tableColumn id="24" name="Spent Nov-12" totalsRowFunction="custom" dataDxfId="75" totalsRowDxfId="74" dataCellStyle="Currency">
      <totalsRowFormula>SUM(Table2426[Spent Nov-12])</totalsRowFormula>
    </tableColumn>
    <tableColumn id="25" name="Alloted Dec-12" totalsRowFunction="custom" dataDxfId="73" totalsRowDxfId="72" dataCellStyle="Currency">
      <totalsRowFormula>SUM(Table2426[Alloted Dec-12])</totalsRowFormula>
    </tableColumn>
    <tableColumn id="26" name="Spent Dec-12" totalsRowFunction="custom" dataDxfId="71" totalsRowDxfId="70" dataCellStyle="Currency">
      <totalsRowFormula>SUM(Table2426[Spent Dec-12])</totalsRowFormula>
    </tableColumn>
    <tableColumn id="27" name="Total Alloted" totalsRowFunction="custom" dataDxfId="69" totalsRowDxfId="68" dataCellStyle="Currency">
      <calculatedColumnFormula>SUM(Y4,W4,U4,S4,Q4,O4,M4,K4,I4,G4,E4,C4)</calculatedColumnFormula>
      <totalsRowFormula>SUM(Table2426[Total Alloted])</totalsRowFormula>
    </tableColumn>
    <tableColumn id="28" name="Total Spent" totalsRowFunction="custom" dataDxfId="67" totalsRowDxfId="66" dataCellStyle="Currency">
      <calculatedColumnFormula>SUM(Z4,X4,V4,T4,R4,P4,N4,L4,J4,H4,F4,D4)</calculatedColumnFormula>
      <totalsRowFormula>SUM(Table2426[Total Spent])</totalsRowFormula>
    </tableColumn>
    <tableColumn id="29" name="Total Remaining" totalsRowFunction="custom" dataDxfId="65" totalsRowDxfId="64" dataCellStyle="Currency">
      <calculatedColumnFormula>Table2426[[#This Row],[Total Alloted]]-Table2426[[#This Row],[Total Spent]]</calculatedColumnFormula>
      <totalsRowFormula>SUM(Table2426[Total Remaining])</totalsRowFormula>
    </tableColumn>
  </tableColumns>
  <tableStyleInfo name="TableStyleMedium9" showFirstColumn="0" showLastColumn="0" showRowStripes="1" showColumnStripes="0"/>
  <extLst>
    <ext xmlns:x14="http://schemas.microsoft.com/office/spreadsheetml/2009/9/main" uri="{504A1905-F514-4f6f-8877-14C23A59335A}">
      <x14:table altTextSummary="&quot; &quot;"/>
    </ext>
  </extLst>
</table>
</file>

<file path=xl/tables/table12.xml><?xml version="1.0" encoding="utf-8"?>
<table xmlns="http://schemas.openxmlformats.org/spreadsheetml/2006/main" id="26" name="Table242627" displayName="Table242627" ref="A3:AC14" totalsRowCount="1" headerRowDxfId="63" dataDxfId="61" totalsRowDxfId="59" headerRowBorderDxfId="62" tableBorderDxfId="60" totalsRowBorderDxfId="58">
  <autoFilter ref="A3:AC13"/>
  <tableColumns count="29">
    <tableColumn id="1" name="MITA Business Area" totalsRowLabel="Total" dataDxfId="57" totalsRowDxfId="56"/>
    <tableColumn id="2" name="Task" dataDxfId="55" totalsRowDxfId="54"/>
    <tableColumn id="3" name="Alloted Jan-13" totalsRowFunction="custom" dataDxfId="53" totalsRowDxfId="52" dataCellStyle="Currency">
      <totalsRowFormula>SUM(Table242627[Alloted Jan-13])</totalsRowFormula>
    </tableColumn>
    <tableColumn id="4" name="Spent Jan-13" totalsRowFunction="custom" dataDxfId="51" totalsRowDxfId="50" dataCellStyle="Currency">
      <totalsRowFormula>SUM(Table242627[Spent Jan-13])</totalsRowFormula>
    </tableColumn>
    <tableColumn id="5" name="Alloted Feb-13" totalsRowFunction="custom" dataDxfId="49" totalsRowDxfId="48" dataCellStyle="Currency">
      <totalsRowFormula>SUM(Table242627[Alloted Feb-13])</totalsRowFormula>
    </tableColumn>
    <tableColumn id="6" name="Spent Feb-13" totalsRowFunction="custom" dataDxfId="47" totalsRowDxfId="46" dataCellStyle="Currency">
      <totalsRowFormula>SUM(Table242627[Spent Feb-13])</totalsRowFormula>
    </tableColumn>
    <tableColumn id="7" name="Alloted Mar-13" totalsRowFunction="custom" dataDxfId="45" totalsRowDxfId="44" dataCellStyle="Currency">
      <totalsRowFormula>SUM(Table242627[Alloted Mar-13])</totalsRowFormula>
    </tableColumn>
    <tableColumn id="8" name="Spent Mar-13" totalsRowFunction="custom" dataDxfId="43" totalsRowDxfId="42" dataCellStyle="Currency">
      <totalsRowFormula>SUM(Table242627[Spent Mar-13])</totalsRowFormula>
    </tableColumn>
    <tableColumn id="9" name="Alloted Apr-13" totalsRowFunction="custom" dataDxfId="41" totalsRowDxfId="40" dataCellStyle="Currency">
      <totalsRowFormula>SUM(Table242627[Alloted Apr-13])</totalsRowFormula>
    </tableColumn>
    <tableColumn id="10" name="Spent Apr-13" totalsRowFunction="custom" dataDxfId="39" totalsRowDxfId="38" dataCellStyle="Currency">
      <totalsRowFormula>SUM(Table242627[Spent Apr-13])</totalsRowFormula>
    </tableColumn>
    <tableColumn id="11" name="Alloted May-13" totalsRowFunction="custom" dataDxfId="37" totalsRowDxfId="36" dataCellStyle="Currency">
      <totalsRowFormula>SUM(Table242627[Alloted May-13])</totalsRowFormula>
    </tableColumn>
    <tableColumn id="12" name="Spent May-13" totalsRowFunction="custom" dataDxfId="35" totalsRowDxfId="34" dataCellStyle="Currency">
      <totalsRowFormula>SUM(Table242627[Spent May-13])</totalsRowFormula>
    </tableColumn>
    <tableColumn id="13" name="Alloted Jun-13" totalsRowFunction="custom" dataDxfId="33" totalsRowDxfId="32" dataCellStyle="Currency">
      <totalsRowFormula>SUM(Table242627[Alloted Jun-13])</totalsRowFormula>
    </tableColumn>
    <tableColumn id="14" name="Spent Jun-13" totalsRowFunction="custom" dataDxfId="31" totalsRowDxfId="30" dataCellStyle="Currency">
      <totalsRowFormula>SUM(Table242627[Spent Jun-13])</totalsRowFormula>
    </tableColumn>
    <tableColumn id="15" name="Alloted Jul-13" totalsRowFunction="custom" dataDxfId="29" totalsRowDxfId="28" dataCellStyle="Currency">
      <totalsRowFormula>SUM(Table242627[Alloted Jul-13])</totalsRowFormula>
    </tableColumn>
    <tableColumn id="16" name="Spent Jul-13" totalsRowFunction="custom" dataDxfId="27" totalsRowDxfId="26" dataCellStyle="Currency">
      <totalsRowFormula>SUM(Table242627[Spent Jul-13])</totalsRowFormula>
    </tableColumn>
    <tableColumn id="17" name="Alloted Aug-13" totalsRowFunction="custom" dataDxfId="25" totalsRowDxfId="24" dataCellStyle="Currency">
      <totalsRowFormula>SUM(Table242627[Alloted Aug-13])</totalsRowFormula>
    </tableColumn>
    <tableColumn id="18" name="Spent Aug-13" totalsRowFunction="custom" dataDxfId="23" totalsRowDxfId="22" dataCellStyle="Currency">
      <totalsRowFormula>SUM(Table242627[Spent Aug-13])</totalsRowFormula>
    </tableColumn>
    <tableColumn id="19" name="Alloted Sep-13" totalsRowFunction="custom" dataDxfId="21" totalsRowDxfId="20" dataCellStyle="Currency">
      <totalsRowFormula>SUM(Table242627[Alloted Sep-13])</totalsRowFormula>
    </tableColumn>
    <tableColumn id="20" name="Spent Sep-13" totalsRowFunction="custom" dataDxfId="19" totalsRowDxfId="18" dataCellStyle="Currency">
      <totalsRowFormula>SUM(Table242627[Spent Sep-13])</totalsRowFormula>
    </tableColumn>
    <tableColumn id="21" name="Alloted Oct-13" totalsRowFunction="custom" dataDxfId="17" totalsRowDxfId="16" dataCellStyle="Currency">
      <totalsRowFormula>SUM(Table242627[Alloted Oct-13])</totalsRowFormula>
    </tableColumn>
    <tableColumn id="22" name="Spent Oct-13" totalsRowFunction="custom" dataDxfId="15" totalsRowDxfId="14" dataCellStyle="Currency">
      <totalsRowFormula>SUM(Table242627[Spent Oct-13])</totalsRowFormula>
    </tableColumn>
    <tableColumn id="23" name="Alloted Nov-13" totalsRowFunction="custom" dataDxfId="13" totalsRowDxfId="12" dataCellStyle="Currency">
      <totalsRowFormula>SUM(Table242627[Alloted Nov-13])</totalsRowFormula>
    </tableColumn>
    <tableColumn id="24" name="Spent Nov-13" totalsRowFunction="custom" dataDxfId="11" totalsRowDxfId="10" dataCellStyle="Currency">
      <totalsRowFormula>SUM(Table242627[Spent Nov-13])</totalsRowFormula>
    </tableColumn>
    <tableColumn id="25" name="Alloted Dec-13" totalsRowFunction="custom" dataDxfId="9" totalsRowDxfId="8" dataCellStyle="Currency">
      <totalsRowFormula>SUM(Table242627[Alloted Dec-13])</totalsRowFormula>
    </tableColumn>
    <tableColumn id="26" name="Spent Dec-13" totalsRowFunction="custom" dataDxfId="7" totalsRowDxfId="6" dataCellStyle="Currency">
      <totalsRowFormula>SUM(Table242627[Spent Dec-13])</totalsRowFormula>
    </tableColumn>
    <tableColumn id="27" name="Total Alloted" totalsRowFunction="custom" dataDxfId="5" totalsRowDxfId="4" dataCellStyle="Currency">
      <calculatedColumnFormula>SUM(Y4,W4,U4,S4,Q4,O4,M4,K4,I4,G4,E4,C4)</calculatedColumnFormula>
      <totalsRowFormula>SUM(Table242627[Total Alloted])</totalsRowFormula>
    </tableColumn>
    <tableColumn id="28" name="Total Spent" totalsRowFunction="custom" dataDxfId="3" totalsRowDxfId="2" dataCellStyle="Currency">
      <calculatedColumnFormula>SUM(Z4,X4,V4,T4,R4,P4,N4,L4,J4,H4,F4,D4)</calculatedColumnFormula>
      <totalsRowFormula>SUM(Table242627[Total Spent])</totalsRowFormula>
    </tableColumn>
    <tableColumn id="29" name="Total Remaining" totalsRowFunction="custom" dataDxfId="1" totalsRowDxfId="0" dataCellStyle="Currency">
      <calculatedColumnFormula>Table242627[[#This Row],[Total Alloted]]-Table242627[[#This Row],[Total Spent]]</calculatedColumnFormula>
      <totalsRowFormula>SUM(Table242627[Total Remaining])</totalsRowFormula>
    </tableColumn>
  </tableColumns>
  <tableStyleInfo name="TableStyleMedium9" showFirstColumn="0" showLastColumn="0" showRowStripes="1" showColumnStripes="0"/>
  <extLst>
    <ext xmlns:x14="http://schemas.microsoft.com/office/spreadsheetml/2009/9/main" uri="{504A1905-F514-4f6f-8877-14C23A59335A}">
      <x14:table altTextSummary="&quot; &quot;"/>
    </ext>
  </extLst>
</table>
</file>

<file path=xl/tables/table2.xml><?xml version="1.0" encoding="utf-8"?>
<table xmlns="http://schemas.openxmlformats.org/spreadsheetml/2006/main" id="4" name="Table4" displayName="Table4" ref="A3:D17" totalsRowCount="1" headerRowDxfId="303" dataDxfId="301" totalsRowDxfId="299" headerRowBorderDxfId="302" tableBorderDxfId="300" totalsRowBorderDxfId="298">
  <autoFilter ref="A3:D16"/>
  <tableColumns count="4">
    <tableColumn id="2" name="Project Task" totalsRowLabel="Total" dataDxfId="297" totalsRowDxfId="296"/>
    <tableColumn id="3" name="Alloted Budget" totalsRowFunction="custom" dataDxfId="295" totalsRowDxfId="294" dataCellStyle="Currency">
      <totalsRowFormula>SUM(Table4[Alloted Budget])</totalsRowFormula>
    </tableColumn>
    <tableColumn id="4" name="Budget Spent" totalsRowFunction="custom" dataDxfId="293" totalsRowDxfId="292" dataCellStyle="Currency">
      <totalsRowFormula>SUM(Table4[Budget Spent])</totalsRowFormula>
    </tableColumn>
    <tableColumn id="5" name="Remaining Budget" totalsRowFunction="custom" dataDxfId="291" totalsRowDxfId="290" dataCellStyle="Currency">
      <calculatedColumnFormula>Table4[[#This Row],[Alloted Budget]]-Table4[[#This Row],[Budget Spent]]</calculatedColumnFormula>
      <totalsRowFormula>SUM(Table4[Remaining Budget])</totalsRowFormula>
    </tableColumn>
  </tableColumns>
  <tableStyleInfo name="TableStyleMedium9" showFirstColumn="0" showLastColumn="0" showRowStripes="1" showColumnStripes="0"/>
  <extLst>
    <ext xmlns:x14="http://schemas.microsoft.com/office/spreadsheetml/2009/9/main" uri="{504A1905-F514-4f6f-8877-14C23A59335A}">
      <x14:table altText="Budget by Task" altTextSummary="Columns: Project Task, Alloted Budget, Budget Spent, Remaining Budget. This is a template."/>
    </ext>
  </extLst>
</table>
</file>

<file path=xl/tables/table3.xml><?xml version="1.0" encoding="utf-8"?>
<table xmlns="http://schemas.openxmlformats.org/spreadsheetml/2006/main" id="16" name="Table417" displayName="Table417" ref="A20:D34" totalsRowCount="1" headerRowDxfId="289" dataDxfId="287" totalsRowDxfId="285" headerRowBorderDxfId="288" tableBorderDxfId="286" totalsRowBorderDxfId="284">
  <autoFilter ref="A20:D33"/>
  <tableColumns count="4">
    <tableColumn id="2" name="Project Task" totalsRowLabel="Total" dataDxfId="283" totalsRowDxfId="282"/>
    <tableColumn id="3" name="Alloted Budget" totalsRowFunction="custom" dataDxfId="281" totalsRowDxfId="280" dataCellStyle="Currency">
      <totalsRowFormula>SUM(Table4[Alloted Budget])</totalsRowFormula>
    </tableColumn>
    <tableColumn id="4" name="Budget Spent" totalsRowFunction="custom" dataDxfId="279" totalsRowDxfId="278" dataCellStyle="Currency">
      <totalsRowFormula>SUM(Table4[Budget Spent])</totalsRowFormula>
    </tableColumn>
    <tableColumn id="5" name="Remaining Budget" totalsRowFunction="custom" dataDxfId="277" totalsRowDxfId="276">
      <calculatedColumnFormula>Table417[[#This Row],[Alloted Budget]]-Table417[[#This Row],[Budget Spent]]</calculatedColumnFormula>
      <totalsRowFormula>SUM(Table4[Remaining Budget])</totalsRowFormula>
    </tableColumn>
  </tableColumns>
  <tableStyleInfo name="TableStyleMedium9" showFirstColumn="0" showLastColumn="0" showRowStripes="1" showColumnStripes="0"/>
  <extLst>
    <ext xmlns:x14="http://schemas.microsoft.com/office/spreadsheetml/2009/9/main" uri="{504A1905-F514-4f6f-8877-14C23A59335A}">
      <x14:table altTextSummary="Columns: Project Task, Alloted Budget, Budget Spent, Remaining Budget. This is a template."/>
    </ext>
  </extLst>
</table>
</file>

<file path=xl/tables/table4.xml><?xml version="1.0" encoding="utf-8"?>
<table xmlns="http://schemas.openxmlformats.org/spreadsheetml/2006/main" id="17" name="Table418" displayName="Table418" ref="A37:D51" totalsRowCount="1" headerRowDxfId="275" dataDxfId="273" totalsRowDxfId="271" headerRowBorderDxfId="274" tableBorderDxfId="272" totalsRowBorderDxfId="270">
  <autoFilter ref="A37:D50"/>
  <tableColumns count="4">
    <tableColumn id="2" name="Project Task" totalsRowLabel="Total" dataDxfId="269" totalsRowDxfId="268"/>
    <tableColumn id="3" name="Alloted Budget" totalsRowFunction="custom" dataDxfId="267" totalsRowDxfId="266" dataCellStyle="Currency">
      <totalsRowFormula>SUM(Table4[Alloted Budget])</totalsRowFormula>
    </tableColumn>
    <tableColumn id="4" name="Budget Spent" totalsRowFunction="custom" dataDxfId="265" totalsRowDxfId="264" dataCellStyle="Currency">
      <totalsRowFormula>SUM(Table4[Budget Spent])</totalsRowFormula>
    </tableColumn>
    <tableColumn id="5" name="Remaining Budget" totalsRowFunction="custom" dataDxfId="263" totalsRowDxfId="262">
      <calculatedColumnFormula>Table418[[#This Row],[Alloted Budget]]-Table418[[#This Row],[Budget Spent]]</calculatedColumnFormula>
      <totalsRowFormula>SUM(Table4[Remaining Budget])</totalsRowFormula>
    </tableColumn>
  </tableColumns>
  <tableStyleInfo name="TableStyleMedium9" showFirstColumn="0" showLastColumn="0" showRowStripes="1" showColumnStripes="0"/>
  <extLst>
    <ext xmlns:x14="http://schemas.microsoft.com/office/spreadsheetml/2009/9/main" uri="{504A1905-F514-4f6f-8877-14C23A59335A}">
      <x14:table altTextSummary="Columns: Project Task, Alloted Budget, Budget Spent, Remaining Budget. This is a template."/>
    </ext>
  </extLst>
</table>
</file>

<file path=xl/tables/table5.xml><?xml version="1.0" encoding="utf-8"?>
<table xmlns="http://schemas.openxmlformats.org/spreadsheetml/2006/main" id="18" name="Table419" displayName="Table419" ref="A54:D68" totalsRowCount="1" headerRowDxfId="261" dataDxfId="259" totalsRowDxfId="257" headerRowBorderDxfId="260" tableBorderDxfId="258" totalsRowBorderDxfId="256">
  <autoFilter ref="A54:D67"/>
  <tableColumns count="4">
    <tableColumn id="2" name="Project Task" totalsRowLabel="Total" dataDxfId="255" totalsRowDxfId="254"/>
    <tableColumn id="3" name="Alloted Budget" totalsRowFunction="custom" dataDxfId="253" totalsRowDxfId="252" dataCellStyle="Currency">
      <totalsRowFormula>SUM(Table4[Alloted Budget])</totalsRowFormula>
    </tableColumn>
    <tableColumn id="4" name="Budget Spent" totalsRowFunction="custom" dataDxfId="251" totalsRowDxfId="250" dataCellStyle="Currency">
      <totalsRowFormula>SUM(Table4[Budget Spent])</totalsRowFormula>
    </tableColumn>
    <tableColumn id="5" name="Remaining Budget" totalsRowFunction="custom" dataDxfId="249" totalsRowDxfId="248">
      <calculatedColumnFormula>Table419[[#This Row],[Alloted Budget]]-Table419[[#This Row],[Budget Spent]]</calculatedColumnFormula>
      <totalsRowFormula>SUM(Table4[Remaining Budget])</totalsRowFormula>
    </tableColumn>
  </tableColumns>
  <tableStyleInfo name="TableStyleMedium9" showFirstColumn="0" showLastColumn="0" showRowStripes="1" showColumnStripes="0"/>
  <extLst>
    <ext xmlns:x14="http://schemas.microsoft.com/office/spreadsheetml/2009/9/main" uri="{504A1905-F514-4f6f-8877-14C23A59335A}">
      <x14:table altTextSummary="Columns: Project Task, Alloted Budget, Budget Spent, Remaining Budget. This is a template."/>
    </ext>
  </extLst>
</table>
</file>

<file path=xl/tables/table6.xml><?xml version="1.0" encoding="utf-8"?>
<table xmlns="http://schemas.openxmlformats.org/spreadsheetml/2006/main" id="19" name="Table420" displayName="Table420" ref="A71:D85" totalsRowCount="1" headerRowDxfId="247" dataDxfId="245" totalsRowDxfId="243" headerRowBorderDxfId="246" tableBorderDxfId="244" totalsRowBorderDxfId="242">
  <autoFilter ref="A71:D84"/>
  <tableColumns count="4">
    <tableColumn id="2" name="Project Task" totalsRowLabel="Total" dataDxfId="241" totalsRowDxfId="240"/>
    <tableColumn id="3" name="Alloted Budget" totalsRowFunction="custom" dataDxfId="239" totalsRowDxfId="238" dataCellStyle="Currency">
      <totalsRowFormula>SUM(Table4[Alloted Budget])</totalsRowFormula>
    </tableColumn>
    <tableColumn id="4" name="Budget Spent" totalsRowFunction="custom" dataDxfId="237" totalsRowDxfId="236" dataCellStyle="Currency">
      <totalsRowFormula>SUM(Table4[Budget Spent])</totalsRowFormula>
    </tableColumn>
    <tableColumn id="5" name="Remaining Budget" totalsRowFunction="custom" dataDxfId="235" totalsRowDxfId="234">
      <calculatedColumnFormula>Table420[[#This Row],[Alloted Budget]]-Table420[[#This Row],[Budget Spent]]</calculatedColumnFormula>
      <totalsRowFormula>SUM(Table4[Remaining Budget])</totalsRowFormula>
    </tableColumn>
  </tableColumns>
  <tableStyleInfo name="TableStyleMedium9" showFirstColumn="0" showLastColumn="0" showRowStripes="1" showColumnStripes="0"/>
  <extLst>
    <ext xmlns:x14="http://schemas.microsoft.com/office/spreadsheetml/2009/9/main" uri="{504A1905-F514-4f6f-8877-14C23A59335A}">
      <x14:table altTextSummary="Columns: Project Task, Alloted Budget, Budget Spent, Remaining Budget. This is a template."/>
    </ext>
  </extLst>
</table>
</file>

<file path=xl/tables/table7.xml><?xml version="1.0" encoding="utf-8"?>
<table xmlns="http://schemas.openxmlformats.org/spreadsheetml/2006/main" id="20" name="Table421" displayName="Table421" ref="A88:D102" totalsRowCount="1" headerRowDxfId="233" dataDxfId="231" totalsRowDxfId="229" headerRowBorderDxfId="232" tableBorderDxfId="230" totalsRowBorderDxfId="228">
  <autoFilter ref="A88:D101"/>
  <tableColumns count="4">
    <tableColumn id="2" name="Project Task" totalsRowLabel="Total" dataDxfId="227" totalsRowDxfId="226"/>
    <tableColumn id="3" name="Alloted Budget" totalsRowFunction="custom" dataDxfId="225" totalsRowDxfId="224" dataCellStyle="Currency">
      <totalsRowFormula>SUM(Table4[Alloted Budget])</totalsRowFormula>
    </tableColumn>
    <tableColumn id="4" name="Budget Spent" totalsRowFunction="custom" dataDxfId="223" totalsRowDxfId="222" dataCellStyle="Currency">
      <totalsRowFormula>SUM(Table4[Budget Spent])</totalsRowFormula>
    </tableColumn>
    <tableColumn id="5" name="Remaining Budget" totalsRowFunction="custom" dataDxfId="221" totalsRowDxfId="220">
      <calculatedColumnFormula>Table421[[#This Row],[Alloted Budget]]-Table421[[#This Row],[Budget Spent]]</calculatedColumnFormula>
      <totalsRowFormula>SUM(Table4[Remaining Budget])</totalsRowFormula>
    </tableColumn>
  </tableColumns>
  <tableStyleInfo name="TableStyleMedium9" showFirstColumn="0" showLastColumn="0" showRowStripes="1" showColumnStripes="0"/>
  <extLst>
    <ext xmlns:x14="http://schemas.microsoft.com/office/spreadsheetml/2009/9/main" uri="{504A1905-F514-4f6f-8877-14C23A59335A}">
      <x14:table altTextSummary="Columns: Project Task, Alloted Budget, Budget Spent, Remaining Budget. This is a template."/>
    </ext>
  </extLst>
</table>
</file>

<file path=xl/tables/table8.xml><?xml version="1.0" encoding="utf-8"?>
<table xmlns="http://schemas.openxmlformats.org/spreadsheetml/2006/main" id="21" name="Table422" displayName="Table422" ref="A105:D119" totalsRowCount="1" headerRowDxfId="219" dataDxfId="217" totalsRowDxfId="215" headerRowBorderDxfId="218" tableBorderDxfId="216" totalsRowBorderDxfId="214">
  <autoFilter ref="A105:D118"/>
  <tableColumns count="4">
    <tableColumn id="2" name="Project Task" totalsRowLabel="Total" dataDxfId="213" totalsRowDxfId="212"/>
    <tableColumn id="3" name="Alloted Budget" totalsRowFunction="custom" dataDxfId="211" totalsRowDxfId="210" dataCellStyle="Currency">
      <totalsRowFormula>SUM(Table4[Alloted Budget])</totalsRowFormula>
    </tableColumn>
    <tableColumn id="4" name="Budget Spent" totalsRowFunction="custom" dataDxfId="209" totalsRowDxfId="208" dataCellStyle="Currency">
      <totalsRowFormula>SUM(Table4[Budget Spent])</totalsRowFormula>
    </tableColumn>
    <tableColumn id="5" name="Remaining Budget" totalsRowFunction="custom" dataDxfId="207" totalsRowDxfId="206">
      <calculatedColumnFormula>Table422[[#This Row],[Alloted Budget]]-Table422[[#This Row],[Budget Spent]]</calculatedColumnFormula>
      <totalsRowFormula>SUM(Table4[Remaining Budget])</totalsRowFormula>
    </tableColumn>
  </tableColumns>
  <tableStyleInfo name="TableStyleMedium9" showFirstColumn="0" showLastColumn="0" showRowStripes="1" showColumnStripes="0"/>
  <extLst>
    <ext xmlns:x14="http://schemas.microsoft.com/office/spreadsheetml/2009/9/main" uri="{504A1905-F514-4f6f-8877-14C23A59335A}">
      <x14:table altTextSummary="Columns: Project Task, Alloted Budget, Budget Spent, Remaining Budget. This is a template."/>
    </ext>
  </extLst>
</table>
</file>

<file path=xl/tables/table9.xml><?xml version="1.0" encoding="utf-8"?>
<table xmlns="http://schemas.openxmlformats.org/spreadsheetml/2006/main" id="22" name="Table423" displayName="Table423" ref="A122:D136" totalsRowCount="1" headerRowDxfId="205" dataDxfId="203" totalsRowDxfId="201" headerRowBorderDxfId="204" tableBorderDxfId="202" totalsRowBorderDxfId="200">
  <autoFilter ref="A122:D135"/>
  <tableColumns count="4">
    <tableColumn id="2" name="Project Task" totalsRowLabel="Total" dataDxfId="199" totalsRowDxfId="198"/>
    <tableColumn id="3" name="Alloted Budget" totalsRowFunction="custom" dataDxfId="197" totalsRowDxfId="196" dataCellStyle="Currency">
      <totalsRowFormula>SUM(Table4[Alloted Budget])</totalsRowFormula>
    </tableColumn>
    <tableColumn id="4" name="Budget Spent" totalsRowFunction="custom" dataDxfId="195" totalsRowDxfId="194" dataCellStyle="Currency">
      <totalsRowFormula>SUM(Table4[Budget Spent])</totalsRowFormula>
    </tableColumn>
    <tableColumn id="5" name="Remaining Budget" totalsRowFunction="custom" dataDxfId="193" totalsRowDxfId="192">
      <calculatedColumnFormula>Table423[[#This Row],[Alloted Budget]]-Table423[[#This Row],[Budget Spent]]</calculatedColumnFormula>
      <totalsRowFormula>SUM(Table4[Remaining Budget])</totalsRowFormula>
    </tableColumn>
  </tableColumns>
  <tableStyleInfo name="TableStyleMedium9" showFirstColumn="0" showLastColumn="0" showRowStripes="1" showColumnStripes="0"/>
  <extLst>
    <ext xmlns:x14="http://schemas.microsoft.com/office/spreadsheetml/2009/9/main" uri="{504A1905-F514-4f6f-8877-14C23A59335A}">
      <x14:table altTextSummary="Columns: Project Task, Alloted Budget, Budget Spent, Remaining Budget. This is a template.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table" Target="../tables/table7.xml"/><Relationship Id="rId3" Type="http://schemas.openxmlformats.org/officeDocument/2006/relationships/table" Target="../tables/table2.xml"/><Relationship Id="rId7" Type="http://schemas.openxmlformats.org/officeDocument/2006/relationships/table" Target="../tables/table6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Relationship Id="rId6" Type="http://schemas.openxmlformats.org/officeDocument/2006/relationships/table" Target="../tables/table5.xml"/><Relationship Id="rId5" Type="http://schemas.openxmlformats.org/officeDocument/2006/relationships/table" Target="../tables/table4.xml"/><Relationship Id="rId10" Type="http://schemas.openxmlformats.org/officeDocument/2006/relationships/table" Target="../tables/table9.xml"/><Relationship Id="rId4" Type="http://schemas.openxmlformats.org/officeDocument/2006/relationships/table" Target="../tables/table3.xml"/><Relationship Id="rId9" Type="http://schemas.openxmlformats.org/officeDocument/2006/relationships/table" Target="../tables/table8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0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Relationship Id="rId4" Type="http://schemas.openxmlformats.org/officeDocument/2006/relationships/table" Target="../tables/table1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6.bin"/><Relationship Id="rId4" Type="http://schemas.openxmlformats.org/officeDocument/2006/relationships/table" Target="../tables/table1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6"/>
  <sheetViews>
    <sheetView showGridLines="0" tabSelected="1" zoomScaleNormal="100" zoomScaleSheetLayoutView="100" workbookViewId="0">
      <selection activeCell="B19" sqref="B19"/>
    </sheetView>
  </sheetViews>
  <sheetFormatPr defaultColWidth="8.85546875" defaultRowHeight="14.25" x14ac:dyDescent="0.2"/>
  <cols>
    <col min="1" max="1" width="29" style="41" bestFit="1" customWidth="1"/>
    <col min="2" max="2" width="118" style="41" customWidth="1"/>
    <col min="3" max="16384" width="8.85546875" style="41"/>
  </cols>
  <sheetData>
    <row r="1" spans="1:2" ht="15" x14ac:dyDescent="0.25">
      <c r="A1" s="40" t="s">
        <v>130</v>
      </c>
    </row>
    <row r="2" spans="1:2" s="44" customFormat="1" ht="15" x14ac:dyDescent="0.2">
      <c r="A2" s="42" t="s">
        <v>125</v>
      </c>
      <c r="B2" s="43" t="s">
        <v>94</v>
      </c>
    </row>
    <row r="3" spans="1:2" s="44" customFormat="1" ht="15" x14ac:dyDescent="0.2">
      <c r="A3" s="45" t="s">
        <v>91</v>
      </c>
      <c r="B3" s="46"/>
    </row>
    <row r="4" spans="1:2" s="49" customFormat="1" ht="15" x14ac:dyDescent="0.25">
      <c r="A4" s="47" t="s">
        <v>117</v>
      </c>
      <c r="B4" s="48" t="s">
        <v>93</v>
      </c>
    </row>
    <row r="5" spans="1:2" s="52" customFormat="1" ht="42.75" x14ac:dyDescent="0.2">
      <c r="A5" s="50" t="s">
        <v>92</v>
      </c>
      <c r="B5" s="51" t="s">
        <v>109</v>
      </c>
    </row>
    <row r="6" spans="1:2" x14ac:dyDescent="0.2">
      <c r="A6" s="53" t="s">
        <v>0</v>
      </c>
      <c r="B6" s="54" t="s">
        <v>95</v>
      </c>
    </row>
    <row r="7" spans="1:2" x14ac:dyDescent="0.2">
      <c r="A7" s="53" t="s">
        <v>122</v>
      </c>
      <c r="B7" s="54" t="s">
        <v>96</v>
      </c>
    </row>
    <row r="8" spans="1:2" ht="28.5" x14ac:dyDescent="0.2">
      <c r="A8" s="53" t="s">
        <v>136</v>
      </c>
      <c r="B8" s="54" t="s">
        <v>97</v>
      </c>
    </row>
    <row r="9" spans="1:2" ht="28.5" x14ac:dyDescent="0.2">
      <c r="A9" s="53" t="s">
        <v>121</v>
      </c>
      <c r="B9" s="54" t="s">
        <v>98</v>
      </c>
    </row>
    <row r="10" spans="1:2" ht="28.5" x14ac:dyDescent="0.2">
      <c r="A10" s="53" t="s">
        <v>118</v>
      </c>
      <c r="B10" s="54" t="s">
        <v>126</v>
      </c>
    </row>
    <row r="11" spans="1:2" x14ac:dyDescent="0.2">
      <c r="A11" s="53" t="s">
        <v>119</v>
      </c>
      <c r="B11" s="54" t="s">
        <v>124</v>
      </c>
    </row>
    <row r="12" spans="1:2" ht="28.5" x14ac:dyDescent="0.2">
      <c r="A12" s="53" t="s">
        <v>123</v>
      </c>
      <c r="B12" s="54" t="s">
        <v>99</v>
      </c>
    </row>
    <row r="13" spans="1:2" ht="28.5" x14ac:dyDescent="0.2">
      <c r="A13" s="55" t="s">
        <v>100</v>
      </c>
      <c r="B13" s="56" t="s">
        <v>108</v>
      </c>
    </row>
    <row r="14" spans="1:2" x14ac:dyDescent="0.2">
      <c r="A14" s="53" t="s">
        <v>2</v>
      </c>
      <c r="B14" s="54" t="s">
        <v>102</v>
      </c>
    </row>
    <row r="15" spans="1:2" x14ac:dyDescent="0.2">
      <c r="A15" s="53" t="s">
        <v>101</v>
      </c>
      <c r="B15" s="54" t="s">
        <v>103</v>
      </c>
    </row>
    <row r="16" spans="1:2" x14ac:dyDescent="0.2">
      <c r="A16" s="53" t="s">
        <v>4</v>
      </c>
      <c r="B16" s="54" t="s">
        <v>104</v>
      </c>
    </row>
    <row r="17" spans="1:2" ht="28.5" x14ac:dyDescent="0.2">
      <c r="A17" s="53" t="s">
        <v>5</v>
      </c>
      <c r="B17" s="54" t="s">
        <v>105</v>
      </c>
    </row>
    <row r="18" spans="1:2" s="57" customFormat="1" ht="15" x14ac:dyDescent="0.2">
      <c r="A18" s="55" t="s">
        <v>106</v>
      </c>
      <c r="B18" s="56" t="s">
        <v>107</v>
      </c>
    </row>
    <row r="19" spans="1:2" s="57" customFormat="1" x14ac:dyDescent="0.2">
      <c r="A19" s="53" t="s">
        <v>0</v>
      </c>
      <c r="B19" s="54" t="s">
        <v>112</v>
      </c>
    </row>
    <row r="20" spans="1:2" x14ac:dyDescent="0.2">
      <c r="A20" s="53" t="s">
        <v>14</v>
      </c>
      <c r="B20" s="54" t="s">
        <v>113</v>
      </c>
    </row>
    <row r="21" spans="1:2" x14ac:dyDescent="0.2">
      <c r="A21" s="53" t="s">
        <v>127</v>
      </c>
      <c r="B21" s="54" t="s">
        <v>129</v>
      </c>
    </row>
    <row r="22" spans="1:2" x14ac:dyDescent="0.2">
      <c r="A22" s="53" t="s">
        <v>110</v>
      </c>
      <c r="B22" s="54" t="s">
        <v>114</v>
      </c>
    </row>
    <row r="23" spans="1:2" x14ac:dyDescent="0.2">
      <c r="A23" s="53" t="s">
        <v>111</v>
      </c>
      <c r="B23" s="54" t="s">
        <v>128</v>
      </c>
    </row>
    <row r="24" spans="1:2" x14ac:dyDescent="0.2">
      <c r="A24" s="53" t="s">
        <v>16</v>
      </c>
      <c r="B24" s="54" t="s">
        <v>116</v>
      </c>
    </row>
    <row r="25" spans="1:2" x14ac:dyDescent="0.2">
      <c r="A25" s="53" t="s">
        <v>17</v>
      </c>
      <c r="B25" s="54" t="s">
        <v>115</v>
      </c>
    </row>
    <row r="26" spans="1:2" s="57" customFormat="1" ht="15" x14ac:dyDescent="0.25">
      <c r="B26" s="58"/>
    </row>
  </sheetData>
  <pageMargins left="0.7" right="0.7" top="0.75" bottom="0.75" header="0.3" footer="0.3"/>
  <pageSetup scale="70" orientation="landscape" r:id="rId1"/>
  <headerFooter>
    <oddHeader xml:space="preserve">&amp;L&amp;G&amp;C&amp;"Calibri,Bold"&amp;20
</oddHeader>
    <oddFooter>&amp;L&amp;F&amp;CPage &amp;P of &amp;N&amp;RPrinted: &amp;D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"/>
  <sheetViews>
    <sheetView showGridLines="0" zoomScaleNormal="100" zoomScaleSheetLayoutView="115" zoomScalePageLayoutView="70" workbookViewId="0">
      <selection activeCell="F16" sqref="F16"/>
    </sheetView>
  </sheetViews>
  <sheetFormatPr defaultColWidth="8.85546875" defaultRowHeight="14.25" x14ac:dyDescent="0.2"/>
  <cols>
    <col min="1" max="1" width="32.85546875" style="11" customWidth="1"/>
    <col min="2" max="2" width="20.28515625" style="11" customWidth="1"/>
    <col min="3" max="3" width="19.5703125" style="11" customWidth="1"/>
    <col min="4" max="4" width="25.5703125" style="11" customWidth="1"/>
    <col min="5" max="5" width="24.7109375" style="11" customWidth="1"/>
    <col min="6" max="6" width="22.85546875" style="11" customWidth="1"/>
    <col min="7" max="7" width="20.140625" style="11" customWidth="1"/>
    <col min="8" max="16384" width="8.85546875" style="11"/>
  </cols>
  <sheetData>
    <row r="1" spans="1:7" ht="15" x14ac:dyDescent="0.25">
      <c r="A1" s="34" t="s">
        <v>131</v>
      </c>
    </row>
    <row r="2" spans="1:7" ht="15" x14ac:dyDescent="0.25">
      <c r="A2" s="35" t="s">
        <v>0</v>
      </c>
      <c r="B2" s="26" t="s">
        <v>122</v>
      </c>
      <c r="C2" s="26" t="s">
        <v>1</v>
      </c>
      <c r="D2" s="26" t="s">
        <v>121</v>
      </c>
      <c r="E2" s="26" t="s">
        <v>118</v>
      </c>
      <c r="F2" s="26" t="s">
        <v>119</v>
      </c>
      <c r="G2" s="27" t="s">
        <v>120</v>
      </c>
    </row>
    <row r="3" spans="1:7" ht="15" x14ac:dyDescent="0.25">
      <c r="A3" s="12"/>
      <c r="B3" s="15"/>
      <c r="C3" s="36"/>
      <c r="D3" s="15">
        <f>B3*C3</f>
        <v>0</v>
      </c>
      <c r="E3" s="15">
        <f>B3-D3</f>
        <v>0</v>
      </c>
      <c r="F3" s="15"/>
      <c r="G3" s="16">
        <f>B3-F3</f>
        <v>0</v>
      </c>
    </row>
    <row r="4" spans="1:7" ht="15" x14ac:dyDescent="0.25">
      <c r="A4" s="12"/>
      <c r="B4" s="13"/>
      <c r="C4" s="13"/>
      <c r="D4" s="13"/>
      <c r="E4" s="13"/>
      <c r="F4" s="13"/>
      <c r="G4" s="37"/>
    </row>
    <row r="5" spans="1:7" x14ac:dyDescent="0.2">
      <c r="A5" s="17"/>
      <c r="B5" s="13"/>
      <c r="C5" s="13"/>
      <c r="D5" s="13"/>
      <c r="E5" s="13"/>
      <c r="F5" s="13"/>
      <c r="G5" s="37"/>
    </row>
    <row r="6" spans="1:7" x14ac:dyDescent="0.2">
      <c r="A6" s="17"/>
      <c r="B6" s="13"/>
      <c r="C6" s="13"/>
      <c r="D6" s="13"/>
      <c r="E6" s="13"/>
      <c r="F6" s="13"/>
      <c r="G6" s="37"/>
    </row>
    <row r="7" spans="1:7" x14ac:dyDescent="0.2">
      <c r="A7" s="17"/>
      <c r="B7" s="13"/>
      <c r="C7" s="13"/>
      <c r="D7" s="13"/>
      <c r="E7" s="13"/>
      <c r="F7" s="13"/>
      <c r="G7" s="37"/>
    </row>
    <row r="8" spans="1:7" x14ac:dyDescent="0.2">
      <c r="A8" s="17"/>
      <c r="B8" s="13"/>
      <c r="C8" s="13"/>
      <c r="D8" s="13"/>
      <c r="E8" s="13"/>
      <c r="F8" s="13"/>
      <c r="G8" s="37"/>
    </row>
    <row r="9" spans="1:7" x14ac:dyDescent="0.2">
      <c r="A9" s="17"/>
      <c r="B9" s="13"/>
      <c r="C9" s="13"/>
      <c r="D9" s="13"/>
      <c r="E9" s="13"/>
      <c r="F9" s="13"/>
      <c r="G9" s="37"/>
    </row>
    <row r="10" spans="1:7" x14ac:dyDescent="0.2">
      <c r="A10" s="17"/>
      <c r="B10" s="13"/>
      <c r="C10" s="13"/>
      <c r="D10" s="13"/>
      <c r="E10" s="13"/>
      <c r="F10" s="13"/>
      <c r="G10" s="37"/>
    </row>
    <row r="11" spans="1:7" x14ac:dyDescent="0.2">
      <c r="A11" s="38" t="s">
        <v>18</v>
      </c>
      <c r="B11" s="39">
        <f>SUM(Table13[Funds Requested])</f>
        <v>0</v>
      </c>
      <c r="C11" s="39"/>
      <c r="D11" s="39">
        <f>SUM(Table13[Funds Matched by CMS])</f>
        <v>0</v>
      </c>
      <c r="E11" s="39">
        <f>SUM(Table13[SMA Funds Contribution])</f>
        <v>0</v>
      </c>
      <c r="F11" s="39">
        <f>SUM(Table13[Funds Spent])</f>
        <v>0</v>
      </c>
      <c r="G11" s="39">
        <f>SUM(Table13[Remaining Funds])</f>
        <v>0</v>
      </c>
    </row>
  </sheetData>
  <pageMargins left="0.7" right="0.7" top="0.75" bottom="0.75" header="0.3" footer="0.3"/>
  <pageSetup scale="60" orientation="landscape" r:id="rId1"/>
  <headerFooter>
    <oddHeader>&amp;L&amp;G</oddHeader>
    <oddFooter>&amp;L&amp;F&amp;CPage &amp;P of &amp;N&amp;RPrinted: &amp;D</oddFooter>
  </headerFooter>
  <legacyDrawingHF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6"/>
  <sheetViews>
    <sheetView showGridLines="0" topLeftCell="A109" zoomScaleNormal="100" zoomScalePageLayoutView="85" workbookViewId="0">
      <selection activeCell="A122" sqref="A122:D136"/>
    </sheetView>
  </sheetViews>
  <sheetFormatPr defaultColWidth="8.85546875" defaultRowHeight="14.25" x14ac:dyDescent="0.2"/>
  <cols>
    <col min="1" max="1" width="32.85546875" style="25" customWidth="1"/>
    <col min="2" max="2" width="20.5703125" style="25" customWidth="1"/>
    <col min="3" max="3" width="19.5703125" style="25" customWidth="1"/>
    <col min="4" max="4" width="25.5703125" style="25" customWidth="1"/>
    <col min="5" max="5" width="22.85546875" style="25" customWidth="1"/>
    <col min="6" max="6" width="20.140625" style="25" customWidth="1"/>
    <col min="7" max="16384" width="8.85546875" style="25"/>
  </cols>
  <sheetData>
    <row r="1" spans="1:10" s="23" customFormat="1" ht="15" x14ac:dyDescent="0.25">
      <c r="A1" s="21" t="s">
        <v>132</v>
      </c>
      <c r="B1" s="21"/>
      <c r="C1" s="21"/>
      <c r="D1" s="21"/>
      <c r="E1" s="22"/>
      <c r="F1" s="22"/>
      <c r="G1" s="22"/>
      <c r="H1" s="22"/>
      <c r="I1" s="22"/>
      <c r="J1" s="22"/>
    </row>
    <row r="2" spans="1:10" x14ac:dyDescent="0.2">
      <c r="A2" s="24" t="s">
        <v>6</v>
      </c>
    </row>
    <row r="3" spans="1:10" ht="15" x14ac:dyDescent="0.25">
      <c r="A3" s="26" t="s">
        <v>2</v>
      </c>
      <c r="B3" s="26" t="s">
        <v>3</v>
      </c>
      <c r="C3" s="26" t="s">
        <v>4</v>
      </c>
      <c r="D3" s="27" t="s">
        <v>5</v>
      </c>
      <c r="E3" s="28"/>
      <c r="F3" s="28"/>
    </row>
    <row r="4" spans="1:10" x14ac:dyDescent="0.2">
      <c r="A4" s="15"/>
      <c r="B4" s="15"/>
      <c r="C4" s="15"/>
      <c r="D4" s="16">
        <f>Table4[[#This Row],[Alloted Budget]]-Table4[[#This Row],[Budget Spent]]</f>
        <v>0</v>
      </c>
      <c r="E4" s="29"/>
      <c r="F4" s="29"/>
    </row>
    <row r="5" spans="1:10" x14ac:dyDescent="0.2">
      <c r="A5" s="13"/>
      <c r="B5" s="15"/>
      <c r="C5" s="15"/>
      <c r="D5" s="30">
        <f>Table4[[#This Row],[Alloted Budget]]-Table4[[#This Row],[Budget Spent]]</f>
        <v>0</v>
      </c>
    </row>
    <row r="6" spans="1:10" x14ac:dyDescent="0.2">
      <c r="A6" s="13"/>
      <c r="B6" s="15"/>
      <c r="C6" s="15"/>
      <c r="D6" s="30">
        <f>Table4[[#This Row],[Alloted Budget]]-Table4[[#This Row],[Budget Spent]]</f>
        <v>0</v>
      </c>
    </row>
    <row r="7" spans="1:10" x14ac:dyDescent="0.2">
      <c r="A7" s="13"/>
      <c r="B7" s="15"/>
      <c r="C7" s="15"/>
      <c r="D7" s="30">
        <f>Table4[[#This Row],[Alloted Budget]]-Table4[[#This Row],[Budget Spent]]</f>
        <v>0</v>
      </c>
    </row>
    <row r="8" spans="1:10" x14ac:dyDescent="0.2">
      <c r="A8" s="13"/>
      <c r="B8" s="15"/>
      <c r="C8" s="15"/>
      <c r="D8" s="30">
        <f>Table4[[#This Row],[Alloted Budget]]-Table4[[#This Row],[Budget Spent]]</f>
        <v>0</v>
      </c>
    </row>
    <row r="9" spans="1:10" x14ac:dyDescent="0.2">
      <c r="A9" s="13"/>
      <c r="B9" s="15"/>
      <c r="C9" s="15"/>
      <c r="D9" s="30">
        <f>Table4[[#This Row],[Alloted Budget]]-Table4[[#This Row],[Budget Spent]]</f>
        <v>0</v>
      </c>
    </row>
    <row r="10" spans="1:10" x14ac:dyDescent="0.2">
      <c r="A10" s="13"/>
      <c r="B10" s="15"/>
      <c r="C10" s="15"/>
      <c r="D10" s="30">
        <f>Table4[[#This Row],[Alloted Budget]]-Table4[[#This Row],[Budget Spent]]</f>
        <v>0</v>
      </c>
    </row>
    <row r="11" spans="1:10" x14ac:dyDescent="0.2">
      <c r="A11" s="13"/>
      <c r="B11" s="15"/>
      <c r="C11" s="15"/>
      <c r="D11" s="30">
        <f>Table4[[#This Row],[Alloted Budget]]-Table4[[#This Row],[Budget Spent]]</f>
        <v>0</v>
      </c>
    </row>
    <row r="12" spans="1:10" x14ac:dyDescent="0.2">
      <c r="A12" s="13"/>
      <c r="B12" s="15"/>
      <c r="C12" s="15"/>
      <c r="D12" s="30">
        <f>Table4[[#This Row],[Alloted Budget]]-Table4[[#This Row],[Budget Spent]]</f>
        <v>0</v>
      </c>
    </row>
    <row r="13" spans="1:10" x14ac:dyDescent="0.2">
      <c r="A13" s="13"/>
      <c r="B13" s="15"/>
      <c r="C13" s="15"/>
      <c r="D13" s="30">
        <f>Table4[[#This Row],[Alloted Budget]]-Table4[[#This Row],[Budget Spent]]</f>
        <v>0</v>
      </c>
    </row>
    <row r="14" spans="1:10" x14ac:dyDescent="0.2">
      <c r="A14" s="13"/>
      <c r="B14" s="15"/>
      <c r="C14" s="15"/>
      <c r="D14" s="30">
        <f>Table4[[#This Row],[Alloted Budget]]-Table4[[#This Row],[Budget Spent]]</f>
        <v>0</v>
      </c>
    </row>
    <row r="15" spans="1:10" x14ac:dyDescent="0.2">
      <c r="A15" s="13"/>
      <c r="B15" s="15"/>
      <c r="C15" s="15"/>
      <c r="D15" s="30">
        <f>Table4[[#This Row],[Alloted Budget]]-Table4[[#This Row],[Budget Spent]]</f>
        <v>0</v>
      </c>
    </row>
    <row r="16" spans="1:10" x14ac:dyDescent="0.2">
      <c r="A16" s="13"/>
      <c r="B16" s="15"/>
      <c r="C16" s="15"/>
      <c r="D16" s="30">
        <f>Table4[[#This Row],[Alloted Budget]]-Table4[[#This Row],[Budget Spent]]</f>
        <v>0</v>
      </c>
    </row>
    <row r="17" spans="1:4" x14ac:dyDescent="0.2">
      <c r="A17" s="19" t="s">
        <v>18</v>
      </c>
      <c r="B17" s="31">
        <f>SUM(Table4[Alloted Budget])</f>
        <v>0</v>
      </c>
      <c r="C17" s="31">
        <f>SUM(Table4[Budget Spent])</f>
        <v>0</v>
      </c>
      <c r="D17" s="31">
        <f>SUM(Table4[Remaining Budget])</f>
        <v>0</v>
      </c>
    </row>
    <row r="19" spans="1:4" x14ac:dyDescent="0.2">
      <c r="A19" s="24" t="s">
        <v>7</v>
      </c>
    </row>
    <row r="20" spans="1:4" ht="15" x14ac:dyDescent="0.25">
      <c r="A20" s="26" t="s">
        <v>2</v>
      </c>
      <c r="B20" s="26" t="s">
        <v>3</v>
      </c>
      <c r="C20" s="26" t="s">
        <v>4</v>
      </c>
      <c r="D20" s="27" t="s">
        <v>5</v>
      </c>
    </row>
    <row r="21" spans="1:4" x14ac:dyDescent="0.2">
      <c r="A21" s="15"/>
      <c r="B21" s="15"/>
      <c r="C21" s="15"/>
      <c r="D21" s="16">
        <f>Table417[[#This Row],[Alloted Budget]]-Table417[[#This Row],[Budget Spent]]</f>
        <v>0</v>
      </c>
    </row>
    <row r="22" spans="1:4" x14ac:dyDescent="0.2">
      <c r="A22" s="13"/>
      <c r="B22" s="15"/>
      <c r="C22" s="15"/>
      <c r="D22" s="30">
        <f>Table417[[#This Row],[Alloted Budget]]-Table417[[#This Row],[Budget Spent]]</f>
        <v>0</v>
      </c>
    </row>
    <row r="23" spans="1:4" x14ac:dyDescent="0.2">
      <c r="A23" s="13"/>
      <c r="B23" s="15"/>
      <c r="C23" s="15"/>
      <c r="D23" s="30">
        <f>Table417[[#This Row],[Alloted Budget]]-Table417[[#This Row],[Budget Spent]]</f>
        <v>0</v>
      </c>
    </row>
    <row r="24" spans="1:4" x14ac:dyDescent="0.2">
      <c r="A24" s="13"/>
      <c r="B24" s="15"/>
      <c r="C24" s="15"/>
      <c r="D24" s="30">
        <f>Table417[[#This Row],[Alloted Budget]]-Table417[[#This Row],[Budget Spent]]</f>
        <v>0</v>
      </c>
    </row>
    <row r="25" spans="1:4" x14ac:dyDescent="0.2">
      <c r="A25" s="13"/>
      <c r="B25" s="15"/>
      <c r="C25" s="15"/>
      <c r="D25" s="30">
        <f>Table417[[#This Row],[Alloted Budget]]-Table417[[#This Row],[Budget Spent]]</f>
        <v>0</v>
      </c>
    </row>
    <row r="26" spans="1:4" x14ac:dyDescent="0.2">
      <c r="A26" s="13"/>
      <c r="B26" s="15"/>
      <c r="C26" s="15"/>
      <c r="D26" s="30">
        <f>Table417[[#This Row],[Alloted Budget]]-Table417[[#This Row],[Budget Spent]]</f>
        <v>0</v>
      </c>
    </row>
    <row r="27" spans="1:4" x14ac:dyDescent="0.2">
      <c r="A27" s="13"/>
      <c r="B27" s="15"/>
      <c r="C27" s="15"/>
      <c r="D27" s="30">
        <f>Table417[[#This Row],[Alloted Budget]]-Table417[[#This Row],[Budget Spent]]</f>
        <v>0</v>
      </c>
    </row>
    <row r="28" spans="1:4" x14ac:dyDescent="0.2">
      <c r="A28" s="13"/>
      <c r="B28" s="15"/>
      <c r="C28" s="15"/>
      <c r="D28" s="30">
        <f>Table417[[#This Row],[Alloted Budget]]-Table417[[#This Row],[Budget Spent]]</f>
        <v>0</v>
      </c>
    </row>
    <row r="29" spans="1:4" x14ac:dyDescent="0.2">
      <c r="A29" s="13"/>
      <c r="B29" s="15"/>
      <c r="C29" s="15"/>
      <c r="D29" s="30">
        <f>Table417[[#This Row],[Alloted Budget]]-Table417[[#This Row],[Budget Spent]]</f>
        <v>0</v>
      </c>
    </row>
    <row r="30" spans="1:4" x14ac:dyDescent="0.2">
      <c r="A30" s="13"/>
      <c r="B30" s="15"/>
      <c r="C30" s="15"/>
      <c r="D30" s="30">
        <f>Table417[[#This Row],[Alloted Budget]]-Table417[[#This Row],[Budget Spent]]</f>
        <v>0</v>
      </c>
    </row>
    <row r="31" spans="1:4" x14ac:dyDescent="0.2">
      <c r="A31" s="13"/>
      <c r="B31" s="15"/>
      <c r="C31" s="15"/>
      <c r="D31" s="30">
        <f>Table417[[#This Row],[Alloted Budget]]-Table417[[#This Row],[Budget Spent]]</f>
        <v>0</v>
      </c>
    </row>
    <row r="32" spans="1:4" x14ac:dyDescent="0.2">
      <c r="A32" s="13"/>
      <c r="B32" s="15"/>
      <c r="C32" s="15"/>
      <c r="D32" s="30">
        <f>Table417[[#This Row],[Alloted Budget]]-Table417[[#This Row],[Budget Spent]]</f>
        <v>0</v>
      </c>
    </row>
    <row r="33" spans="1:4" x14ac:dyDescent="0.2">
      <c r="A33" s="13"/>
      <c r="B33" s="15"/>
      <c r="C33" s="15"/>
      <c r="D33" s="30">
        <f>Table417[[#This Row],[Alloted Budget]]-Table417[[#This Row],[Budget Spent]]</f>
        <v>0</v>
      </c>
    </row>
    <row r="34" spans="1:4" x14ac:dyDescent="0.2">
      <c r="A34" s="19" t="s">
        <v>18</v>
      </c>
      <c r="B34" s="31">
        <f>SUM(Table4[Alloted Budget])</f>
        <v>0</v>
      </c>
      <c r="C34" s="31">
        <f>SUM(Table4[Budget Spent])</f>
        <v>0</v>
      </c>
      <c r="D34" s="31">
        <f>SUM(Table4[Remaining Budget])</f>
        <v>0</v>
      </c>
    </row>
    <row r="35" spans="1:4" x14ac:dyDescent="0.2">
      <c r="B35" s="32"/>
      <c r="C35" s="32"/>
      <c r="D35" s="33"/>
    </row>
    <row r="36" spans="1:4" x14ac:dyDescent="0.2">
      <c r="A36" s="24" t="s">
        <v>8</v>
      </c>
    </row>
    <row r="37" spans="1:4" ht="15" x14ac:dyDescent="0.25">
      <c r="A37" s="26" t="s">
        <v>2</v>
      </c>
      <c r="B37" s="26" t="s">
        <v>3</v>
      </c>
      <c r="C37" s="26" t="s">
        <v>4</v>
      </c>
      <c r="D37" s="27" t="s">
        <v>5</v>
      </c>
    </row>
    <row r="38" spans="1:4" x14ac:dyDescent="0.2">
      <c r="A38" s="15"/>
      <c r="B38" s="15"/>
      <c r="C38" s="15"/>
      <c r="D38" s="16">
        <f>Table418[[#This Row],[Alloted Budget]]-Table418[[#This Row],[Budget Spent]]</f>
        <v>0</v>
      </c>
    </row>
    <row r="39" spans="1:4" x14ac:dyDescent="0.2">
      <c r="A39" s="13"/>
      <c r="B39" s="15"/>
      <c r="C39" s="15"/>
      <c r="D39" s="30">
        <f>Table418[[#This Row],[Alloted Budget]]-Table418[[#This Row],[Budget Spent]]</f>
        <v>0</v>
      </c>
    </row>
    <row r="40" spans="1:4" x14ac:dyDescent="0.2">
      <c r="A40" s="13"/>
      <c r="B40" s="15"/>
      <c r="C40" s="15"/>
      <c r="D40" s="30">
        <f>Table418[[#This Row],[Alloted Budget]]-Table418[[#This Row],[Budget Spent]]</f>
        <v>0</v>
      </c>
    </row>
    <row r="41" spans="1:4" x14ac:dyDescent="0.2">
      <c r="A41" s="13"/>
      <c r="B41" s="15"/>
      <c r="C41" s="15"/>
      <c r="D41" s="30">
        <f>Table418[[#This Row],[Alloted Budget]]-Table418[[#This Row],[Budget Spent]]</f>
        <v>0</v>
      </c>
    </row>
    <row r="42" spans="1:4" x14ac:dyDescent="0.2">
      <c r="A42" s="13"/>
      <c r="B42" s="15"/>
      <c r="C42" s="15"/>
      <c r="D42" s="30">
        <f>Table418[[#This Row],[Alloted Budget]]-Table418[[#This Row],[Budget Spent]]</f>
        <v>0</v>
      </c>
    </row>
    <row r="43" spans="1:4" x14ac:dyDescent="0.2">
      <c r="A43" s="13"/>
      <c r="B43" s="15"/>
      <c r="C43" s="15"/>
      <c r="D43" s="30">
        <f>Table418[[#This Row],[Alloted Budget]]-Table418[[#This Row],[Budget Spent]]</f>
        <v>0</v>
      </c>
    </row>
    <row r="44" spans="1:4" x14ac:dyDescent="0.2">
      <c r="A44" s="13"/>
      <c r="B44" s="15"/>
      <c r="C44" s="15"/>
      <c r="D44" s="30">
        <f>Table418[[#This Row],[Alloted Budget]]-Table418[[#This Row],[Budget Spent]]</f>
        <v>0</v>
      </c>
    </row>
    <row r="45" spans="1:4" x14ac:dyDescent="0.2">
      <c r="A45" s="13"/>
      <c r="B45" s="15"/>
      <c r="C45" s="15"/>
      <c r="D45" s="30">
        <f>Table418[[#This Row],[Alloted Budget]]-Table418[[#This Row],[Budget Spent]]</f>
        <v>0</v>
      </c>
    </row>
    <row r="46" spans="1:4" x14ac:dyDescent="0.2">
      <c r="A46" s="13"/>
      <c r="B46" s="15"/>
      <c r="C46" s="15"/>
      <c r="D46" s="30">
        <f>Table418[[#This Row],[Alloted Budget]]-Table418[[#This Row],[Budget Spent]]</f>
        <v>0</v>
      </c>
    </row>
    <row r="47" spans="1:4" x14ac:dyDescent="0.2">
      <c r="A47" s="13"/>
      <c r="B47" s="15"/>
      <c r="C47" s="15"/>
      <c r="D47" s="30">
        <f>Table418[[#This Row],[Alloted Budget]]-Table418[[#This Row],[Budget Spent]]</f>
        <v>0</v>
      </c>
    </row>
    <row r="48" spans="1:4" x14ac:dyDescent="0.2">
      <c r="A48" s="13"/>
      <c r="B48" s="15"/>
      <c r="C48" s="15"/>
      <c r="D48" s="30">
        <f>Table418[[#This Row],[Alloted Budget]]-Table418[[#This Row],[Budget Spent]]</f>
        <v>0</v>
      </c>
    </row>
    <row r="49" spans="1:4" x14ac:dyDescent="0.2">
      <c r="A49" s="13"/>
      <c r="B49" s="15"/>
      <c r="C49" s="15"/>
      <c r="D49" s="30">
        <f>Table418[[#This Row],[Alloted Budget]]-Table418[[#This Row],[Budget Spent]]</f>
        <v>0</v>
      </c>
    </row>
    <row r="50" spans="1:4" x14ac:dyDescent="0.2">
      <c r="A50" s="13"/>
      <c r="B50" s="15"/>
      <c r="C50" s="15"/>
      <c r="D50" s="30">
        <f>Table418[[#This Row],[Alloted Budget]]-Table418[[#This Row],[Budget Spent]]</f>
        <v>0</v>
      </c>
    </row>
    <row r="51" spans="1:4" x14ac:dyDescent="0.2">
      <c r="A51" s="19" t="s">
        <v>18</v>
      </c>
      <c r="B51" s="31">
        <f>SUM(Table4[Alloted Budget])</f>
        <v>0</v>
      </c>
      <c r="C51" s="31">
        <f>SUM(Table4[Budget Spent])</f>
        <v>0</v>
      </c>
      <c r="D51" s="31">
        <f>SUM(Table4[Remaining Budget])</f>
        <v>0</v>
      </c>
    </row>
    <row r="52" spans="1:4" x14ac:dyDescent="0.2">
      <c r="B52" s="32"/>
      <c r="C52" s="32"/>
      <c r="D52" s="33"/>
    </row>
    <row r="53" spans="1:4" x14ac:dyDescent="0.2">
      <c r="A53" s="24" t="s">
        <v>9</v>
      </c>
    </row>
    <row r="54" spans="1:4" ht="15" x14ac:dyDescent="0.25">
      <c r="A54" s="26" t="s">
        <v>2</v>
      </c>
      <c r="B54" s="26" t="s">
        <v>3</v>
      </c>
      <c r="C54" s="26" t="s">
        <v>4</v>
      </c>
      <c r="D54" s="27" t="s">
        <v>5</v>
      </c>
    </row>
    <row r="55" spans="1:4" x14ac:dyDescent="0.2">
      <c r="A55" s="15"/>
      <c r="B55" s="15"/>
      <c r="C55" s="15"/>
      <c r="D55" s="16">
        <f>Table419[[#This Row],[Alloted Budget]]-Table419[[#This Row],[Budget Spent]]</f>
        <v>0</v>
      </c>
    </row>
    <row r="56" spans="1:4" x14ac:dyDescent="0.2">
      <c r="A56" s="13"/>
      <c r="B56" s="15"/>
      <c r="C56" s="15"/>
      <c r="D56" s="30">
        <f>Table419[[#This Row],[Alloted Budget]]-Table419[[#This Row],[Budget Spent]]</f>
        <v>0</v>
      </c>
    </row>
    <row r="57" spans="1:4" x14ac:dyDescent="0.2">
      <c r="A57" s="13"/>
      <c r="B57" s="15"/>
      <c r="C57" s="15"/>
      <c r="D57" s="30">
        <f>Table419[[#This Row],[Alloted Budget]]-Table419[[#This Row],[Budget Spent]]</f>
        <v>0</v>
      </c>
    </row>
    <row r="58" spans="1:4" x14ac:dyDescent="0.2">
      <c r="A58" s="13"/>
      <c r="B58" s="15"/>
      <c r="C58" s="15"/>
      <c r="D58" s="30">
        <f>Table419[[#This Row],[Alloted Budget]]-Table419[[#This Row],[Budget Spent]]</f>
        <v>0</v>
      </c>
    </row>
    <row r="59" spans="1:4" x14ac:dyDescent="0.2">
      <c r="A59" s="13"/>
      <c r="B59" s="15"/>
      <c r="C59" s="15"/>
      <c r="D59" s="30">
        <f>Table419[[#This Row],[Alloted Budget]]-Table419[[#This Row],[Budget Spent]]</f>
        <v>0</v>
      </c>
    </row>
    <row r="60" spans="1:4" x14ac:dyDescent="0.2">
      <c r="A60" s="13"/>
      <c r="B60" s="15"/>
      <c r="C60" s="15"/>
      <c r="D60" s="30">
        <f>Table419[[#This Row],[Alloted Budget]]-Table419[[#This Row],[Budget Spent]]</f>
        <v>0</v>
      </c>
    </row>
    <row r="61" spans="1:4" x14ac:dyDescent="0.2">
      <c r="A61" s="13"/>
      <c r="B61" s="15"/>
      <c r="C61" s="15"/>
      <c r="D61" s="30">
        <f>Table419[[#This Row],[Alloted Budget]]-Table419[[#This Row],[Budget Spent]]</f>
        <v>0</v>
      </c>
    </row>
    <row r="62" spans="1:4" x14ac:dyDescent="0.2">
      <c r="A62" s="13"/>
      <c r="B62" s="15"/>
      <c r="C62" s="15"/>
      <c r="D62" s="30">
        <f>Table419[[#This Row],[Alloted Budget]]-Table419[[#This Row],[Budget Spent]]</f>
        <v>0</v>
      </c>
    </row>
    <row r="63" spans="1:4" x14ac:dyDescent="0.2">
      <c r="A63" s="13"/>
      <c r="B63" s="15"/>
      <c r="C63" s="15"/>
      <c r="D63" s="30">
        <f>Table419[[#This Row],[Alloted Budget]]-Table419[[#This Row],[Budget Spent]]</f>
        <v>0</v>
      </c>
    </row>
    <row r="64" spans="1:4" x14ac:dyDescent="0.2">
      <c r="A64" s="13"/>
      <c r="B64" s="15"/>
      <c r="C64" s="15"/>
      <c r="D64" s="30">
        <f>Table419[[#This Row],[Alloted Budget]]-Table419[[#This Row],[Budget Spent]]</f>
        <v>0</v>
      </c>
    </row>
    <row r="65" spans="1:4" x14ac:dyDescent="0.2">
      <c r="A65" s="13"/>
      <c r="B65" s="15"/>
      <c r="C65" s="15"/>
      <c r="D65" s="30">
        <f>Table419[[#This Row],[Alloted Budget]]-Table419[[#This Row],[Budget Spent]]</f>
        <v>0</v>
      </c>
    </row>
    <row r="66" spans="1:4" x14ac:dyDescent="0.2">
      <c r="A66" s="13"/>
      <c r="B66" s="15"/>
      <c r="C66" s="15"/>
      <c r="D66" s="30">
        <f>Table419[[#This Row],[Alloted Budget]]-Table419[[#This Row],[Budget Spent]]</f>
        <v>0</v>
      </c>
    </row>
    <row r="67" spans="1:4" x14ac:dyDescent="0.2">
      <c r="A67" s="13"/>
      <c r="B67" s="15"/>
      <c r="C67" s="15"/>
      <c r="D67" s="30">
        <f>Table419[[#This Row],[Alloted Budget]]-Table419[[#This Row],[Budget Spent]]</f>
        <v>0</v>
      </c>
    </row>
    <row r="68" spans="1:4" x14ac:dyDescent="0.2">
      <c r="A68" s="19" t="s">
        <v>18</v>
      </c>
      <c r="B68" s="31">
        <f>SUM(Table4[Alloted Budget])</f>
        <v>0</v>
      </c>
      <c r="C68" s="31">
        <f>SUM(Table4[Budget Spent])</f>
        <v>0</v>
      </c>
      <c r="D68" s="31">
        <f>SUM(Table4[Remaining Budget])</f>
        <v>0</v>
      </c>
    </row>
    <row r="69" spans="1:4" x14ac:dyDescent="0.2">
      <c r="B69" s="32"/>
      <c r="C69" s="32"/>
      <c r="D69" s="33"/>
    </row>
    <row r="70" spans="1:4" x14ac:dyDescent="0.2">
      <c r="A70" s="24" t="s">
        <v>10</v>
      </c>
    </row>
    <row r="71" spans="1:4" ht="15" x14ac:dyDescent="0.25">
      <c r="A71" s="26" t="s">
        <v>2</v>
      </c>
      <c r="B71" s="26" t="s">
        <v>3</v>
      </c>
      <c r="C71" s="26" t="s">
        <v>4</v>
      </c>
      <c r="D71" s="27" t="s">
        <v>5</v>
      </c>
    </row>
    <row r="72" spans="1:4" x14ac:dyDescent="0.2">
      <c r="A72" s="15"/>
      <c r="B72" s="15"/>
      <c r="C72" s="15"/>
      <c r="D72" s="16">
        <f>Table420[[#This Row],[Alloted Budget]]-Table420[[#This Row],[Budget Spent]]</f>
        <v>0</v>
      </c>
    </row>
    <row r="73" spans="1:4" x14ac:dyDescent="0.2">
      <c r="A73" s="13"/>
      <c r="B73" s="15"/>
      <c r="C73" s="15"/>
      <c r="D73" s="30">
        <f>Table420[[#This Row],[Alloted Budget]]-Table420[[#This Row],[Budget Spent]]</f>
        <v>0</v>
      </c>
    </row>
    <row r="74" spans="1:4" x14ac:dyDescent="0.2">
      <c r="A74" s="13"/>
      <c r="B74" s="15"/>
      <c r="C74" s="15"/>
      <c r="D74" s="30">
        <f>Table420[[#This Row],[Alloted Budget]]-Table420[[#This Row],[Budget Spent]]</f>
        <v>0</v>
      </c>
    </row>
    <row r="75" spans="1:4" x14ac:dyDescent="0.2">
      <c r="A75" s="13"/>
      <c r="B75" s="15"/>
      <c r="C75" s="15"/>
      <c r="D75" s="30">
        <f>Table420[[#This Row],[Alloted Budget]]-Table420[[#This Row],[Budget Spent]]</f>
        <v>0</v>
      </c>
    </row>
    <row r="76" spans="1:4" x14ac:dyDescent="0.2">
      <c r="A76" s="13"/>
      <c r="B76" s="15"/>
      <c r="C76" s="15"/>
      <c r="D76" s="30">
        <f>Table420[[#This Row],[Alloted Budget]]-Table420[[#This Row],[Budget Spent]]</f>
        <v>0</v>
      </c>
    </row>
    <row r="77" spans="1:4" x14ac:dyDescent="0.2">
      <c r="A77" s="13"/>
      <c r="B77" s="15"/>
      <c r="C77" s="15"/>
      <c r="D77" s="30">
        <f>Table420[[#This Row],[Alloted Budget]]-Table420[[#This Row],[Budget Spent]]</f>
        <v>0</v>
      </c>
    </row>
    <row r="78" spans="1:4" x14ac:dyDescent="0.2">
      <c r="A78" s="13"/>
      <c r="B78" s="15"/>
      <c r="C78" s="15"/>
      <c r="D78" s="30">
        <f>Table420[[#This Row],[Alloted Budget]]-Table420[[#This Row],[Budget Spent]]</f>
        <v>0</v>
      </c>
    </row>
    <row r="79" spans="1:4" x14ac:dyDescent="0.2">
      <c r="A79" s="13"/>
      <c r="B79" s="15"/>
      <c r="C79" s="15"/>
      <c r="D79" s="30">
        <f>Table420[[#This Row],[Alloted Budget]]-Table420[[#This Row],[Budget Spent]]</f>
        <v>0</v>
      </c>
    </row>
    <row r="80" spans="1:4" x14ac:dyDescent="0.2">
      <c r="A80" s="13"/>
      <c r="B80" s="15"/>
      <c r="C80" s="15"/>
      <c r="D80" s="30">
        <f>Table420[[#This Row],[Alloted Budget]]-Table420[[#This Row],[Budget Spent]]</f>
        <v>0</v>
      </c>
    </row>
    <row r="81" spans="1:4" x14ac:dyDescent="0.2">
      <c r="A81" s="13"/>
      <c r="B81" s="15"/>
      <c r="C81" s="15"/>
      <c r="D81" s="30">
        <f>Table420[[#This Row],[Alloted Budget]]-Table420[[#This Row],[Budget Spent]]</f>
        <v>0</v>
      </c>
    </row>
    <row r="82" spans="1:4" x14ac:dyDescent="0.2">
      <c r="A82" s="13"/>
      <c r="B82" s="15"/>
      <c r="C82" s="15"/>
      <c r="D82" s="30">
        <f>Table420[[#This Row],[Alloted Budget]]-Table420[[#This Row],[Budget Spent]]</f>
        <v>0</v>
      </c>
    </row>
    <row r="83" spans="1:4" x14ac:dyDescent="0.2">
      <c r="A83" s="13"/>
      <c r="B83" s="15"/>
      <c r="C83" s="15"/>
      <c r="D83" s="30">
        <f>Table420[[#This Row],[Alloted Budget]]-Table420[[#This Row],[Budget Spent]]</f>
        <v>0</v>
      </c>
    </row>
    <row r="84" spans="1:4" x14ac:dyDescent="0.2">
      <c r="A84" s="13"/>
      <c r="B84" s="15"/>
      <c r="C84" s="15"/>
      <c r="D84" s="30">
        <f>Table420[[#This Row],[Alloted Budget]]-Table420[[#This Row],[Budget Spent]]</f>
        <v>0</v>
      </c>
    </row>
    <row r="85" spans="1:4" x14ac:dyDescent="0.2">
      <c r="A85" s="19" t="s">
        <v>18</v>
      </c>
      <c r="B85" s="31">
        <f>SUM(Table4[Alloted Budget])</f>
        <v>0</v>
      </c>
      <c r="C85" s="31">
        <f>SUM(Table4[Budget Spent])</f>
        <v>0</v>
      </c>
      <c r="D85" s="31">
        <f>SUM(Table4[Remaining Budget])</f>
        <v>0</v>
      </c>
    </row>
    <row r="87" spans="1:4" x14ac:dyDescent="0.2">
      <c r="A87" s="24" t="s">
        <v>11</v>
      </c>
    </row>
    <row r="88" spans="1:4" ht="15" x14ac:dyDescent="0.25">
      <c r="A88" s="26" t="s">
        <v>2</v>
      </c>
      <c r="B88" s="26" t="s">
        <v>3</v>
      </c>
      <c r="C88" s="26" t="s">
        <v>4</v>
      </c>
      <c r="D88" s="27" t="s">
        <v>5</v>
      </c>
    </row>
    <row r="89" spans="1:4" x14ac:dyDescent="0.2">
      <c r="A89" s="15"/>
      <c r="B89" s="15"/>
      <c r="C89" s="15"/>
      <c r="D89" s="16">
        <f>Table421[[#This Row],[Alloted Budget]]-Table421[[#This Row],[Budget Spent]]</f>
        <v>0</v>
      </c>
    </row>
    <row r="90" spans="1:4" x14ac:dyDescent="0.2">
      <c r="A90" s="13"/>
      <c r="B90" s="15"/>
      <c r="C90" s="15"/>
      <c r="D90" s="30">
        <f>Table421[[#This Row],[Alloted Budget]]-Table421[[#This Row],[Budget Spent]]</f>
        <v>0</v>
      </c>
    </row>
    <row r="91" spans="1:4" x14ac:dyDescent="0.2">
      <c r="A91" s="13"/>
      <c r="B91" s="15"/>
      <c r="C91" s="15"/>
      <c r="D91" s="30">
        <f>Table421[[#This Row],[Alloted Budget]]-Table421[[#This Row],[Budget Spent]]</f>
        <v>0</v>
      </c>
    </row>
    <row r="92" spans="1:4" x14ac:dyDescent="0.2">
      <c r="A92" s="13"/>
      <c r="B92" s="15"/>
      <c r="C92" s="15"/>
      <c r="D92" s="30">
        <f>Table421[[#This Row],[Alloted Budget]]-Table421[[#This Row],[Budget Spent]]</f>
        <v>0</v>
      </c>
    </row>
    <row r="93" spans="1:4" x14ac:dyDescent="0.2">
      <c r="A93" s="13"/>
      <c r="B93" s="15"/>
      <c r="C93" s="15"/>
      <c r="D93" s="30">
        <f>Table421[[#This Row],[Alloted Budget]]-Table421[[#This Row],[Budget Spent]]</f>
        <v>0</v>
      </c>
    </row>
    <row r="94" spans="1:4" x14ac:dyDescent="0.2">
      <c r="A94" s="13"/>
      <c r="B94" s="15"/>
      <c r="C94" s="15"/>
      <c r="D94" s="30">
        <f>Table421[[#This Row],[Alloted Budget]]-Table421[[#This Row],[Budget Spent]]</f>
        <v>0</v>
      </c>
    </row>
    <row r="95" spans="1:4" x14ac:dyDescent="0.2">
      <c r="A95" s="13"/>
      <c r="B95" s="15"/>
      <c r="C95" s="15"/>
      <c r="D95" s="30">
        <f>Table421[[#This Row],[Alloted Budget]]-Table421[[#This Row],[Budget Spent]]</f>
        <v>0</v>
      </c>
    </row>
    <row r="96" spans="1:4" x14ac:dyDescent="0.2">
      <c r="A96" s="13"/>
      <c r="B96" s="15"/>
      <c r="C96" s="15"/>
      <c r="D96" s="30">
        <f>Table421[[#This Row],[Alloted Budget]]-Table421[[#This Row],[Budget Spent]]</f>
        <v>0</v>
      </c>
    </row>
    <row r="97" spans="1:4" x14ac:dyDescent="0.2">
      <c r="A97" s="13"/>
      <c r="B97" s="15"/>
      <c r="C97" s="15"/>
      <c r="D97" s="30">
        <f>Table421[[#This Row],[Alloted Budget]]-Table421[[#This Row],[Budget Spent]]</f>
        <v>0</v>
      </c>
    </row>
    <row r="98" spans="1:4" x14ac:dyDescent="0.2">
      <c r="A98" s="13"/>
      <c r="B98" s="15"/>
      <c r="C98" s="15"/>
      <c r="D98" s="30">
        <f>Table421[[#This Row],[Alloted Budget]]-Table421[[#This Row],[Budget Spent]]</f>
        <v>0</v>
      </c>
    </row>
    <row r="99" spans="1:4" x14ac:dyDescent="0.2">
      <c r="A99" s="13"/>
      <c r="B99" s="15"/>
      <c r="C99" s="15"/>
      <c r="D99" s="30">
        <f>Table421[[#This Row],[Alloted Budget]]-Table421[[#This Row],[Budget Spent]]</f>
        <v>0</v>
      </c>
    </row>
    <row r="100" spans="1:4" x14ac:dyDescent="0.2">
      <c r="A100" s="13"/>
      <c r="B100" s="15"/>
      <c r="C100" s="15"/>
      <c r="D100" s="30">
        <f>Table421[[#This Row],[Alloted Budget]]-Table421[[#This Row],[Budget Spent]]</f>
        <v>0</v>
      </c>
    </row>
    <row r="101" spans="1:4" x14ac:dyDescent="0.2">
      <c r="A101" s="13"/>
      <c r="B101" s="15"/>
      <c r="C101" s="15"/>
      <c r="D101" s="30">
        <f>Table421[[#This Row],[Alloted Budget]]-Table421[[#This Row],[Budget Spent]]</f>
        <v>0</v>
      </c>
    </row>
    <row r="102" spans="1:4" x14ac:dyDescent="0.2">
      <c r="A102" s="19" t="s">
        <v>18</v>
      </c>
      <c r="B102" s="31">
        <f>SUM(Table4[Alloted Budget])</f>
        <v>0</v>
      </c>
      <c r="C102" s="31">
        <f>SUM(Table4[Budget Spent])</f>
        <v>0</v>
      </c>
      <c r="D102" s="31">
        <f>SUM(Table4[Remaining Budget])</f>
        <v>0</v>
      </c>
    </row>
    <row r="104" spans="1:4" x14ac:dyDescent="0.2">
      <c r="A104" s="24" t="s">
        <v>13</v>
      </c>
    </row>
    <row r="105" spans="1:4" ht="15" x14ac:dyDescent="0.25">
      <c r="A105" s="26" t="s">
        <v>2</v>
      </c>
      <c r="B105" s="26" t="s">
        <v>3</v>
      </c>
      <c r="C105" s="26" t="s">
        <v>4</v>
      </c>
      <c r="D105" s="27" t="s">
        <v>5</v>
      </c>
    </row>
    <row r="106" spans="1:4" x14ac:dyDescent="0.2">
      <c r="A106" s="15"/>
      <c r="B106" s="15"/>
      <c r="C106" s="15"/>
      <c r="D106" s="16">
        <f>Table422[[#This Row],[Alloted Budget]]-Table422[[#This Row],[Budget Spent]]</f>
        <v>0</v>
      </c>
    </row>
    <row r="107" spans="1:4" x14ac:dyDescent="0.2">
      <c r="A107" s="13"/>
      <c r="B107" s="15"/>
      <c r="C107" s="15"/>
      <c r="D107" s="30">
        <f>Table422[[#This Row],[Alloted Budget]]-Table422[[#This Row],[Budget Spent]]</f>
        <v>0</v>
      </c>
    </row>
    <row r="108" spans="1:4" x14ac:dyDescent="0.2">
      <c r="A108" s="13"/>
      <c r="B108" s="15"/>
      <c r="C108" s="15"/>
      <c r="D108" s="30">
        <f>Table422[[#This Row],[Alloted Budget]]-Table422[[#This Row],[Budget Spent]]</f>
        <v>0</v>
      </c>
    </row>
    <row r="109" spans="1:4" x14ac:dyDescent="0.2">
      <c r="A109" s="13"/>
      <c r="B109" s="15"/>
      <c r="C109" s="15"/>
      <c r="D109" s="30">
        <f>Table422[[#This Row],[Alloted Budget]]-Table422[[#This Row],[Budget Spent]]</f>
        <v>0</v>
      </c>
    </row>
    <row r="110" spans="1:4" x14ac:dyDescent="0.2">
      <c r="A110" s="13"/>
      <c r="B110" s="15"/>
      <c r="C110" s="15"/>
      <c r="D110" s="30">
        <f>Table422[[#This Row],[Alloted Budget]]-Table422[[#This Row],[Budget Spent]]</f>
        <v>0</v>
      </c>
    </row>
    <row r="111" spans="1:4" x14ac:dyDescent="0.2">
      <c r="A111" s="13"/>
      <c r="B111" s="15"/>
      <c r="C111" s="15"/>
      <c r="D111" s="30">
        <f>Table422[[#This Row],[Alloted Budget]]-Table422[[#This Row],[Budget Spent]]</f>
        <v>0</v>
      </c>
    </row>
    <row r="112" spans="1:4" x14ac:dyDescent="0.2">
      <c r="A112" s="13"/>
      <c r="B112" s="15"/>
      <c r="C112" s="15"/>
      <c r="D112" s="30">
        <f>Table422[[#This Row],[Alloted Budget]]-Table422[[#This Row],[Budget Spent]]</f>
        <v>0</v>
      </c>
    </row>
    <row r="113" spans="1:4" x14ac:dyDescent="0.2">
      <c r="A113" s="13"/>
      <c r="B113" s="15"/>
      <c r="C113" s="15"/>
      <c r="D113" s="30">
        <f>Table422[[#This Row],[Alloted Budget]]-Table422[[#This Row],[Budget Spent]]</f>
        <v>0</v>
      </c>
    </row>
    <row r="114" spans="1:4" x14ac:dyDescent="0.2">
      <c r="A114" s="13"/>
      <c r="B114" s="15"/>
      <c r="C114" s="15"/>
      <c r="D114" s="30">
        <f>Table422[[#This Row],[Alloted Budget]]-Table422[[#This Row],[Budget Spent]]</f>
        <v>0</v>
      </c>
    </row>
    <row r="115" spans="1:4" x14ac:dyDescent="0.2">
      <c r="A115" s="13"/>
      <c r="B115" s="15"/>
      <c r="C115" s="15"/>
      <c r="D115" s="30">
        <f>Table422[[#This Row],[Alloted Budget]]-Table422[[#This Row],[Budget Spent]]</f>
        <v>0</v>
      </c>
    </row>
    <row r="116" spans="1:4" x14ac:dyDescent="0.2">
      <c r="A116" s="13"/>
      <c r="B116" s="15"/>
      <c r="C116" s="15"/>
      <c r="D116" s="30">
        <f>Table422[[#This Row],[Alloted Budget]]-Table422[[#This Row],[Budget Spent]]</f>
        <v>0</v>
      </c>
    </row>
    <row r="117" spans="1:4" x14ac:dyDescent="0.2">
      <c r="A117" s="13"/>
      <c r="B117" s="15"/>
      <c r="C117" s="15"/>
      <c r="D117" s="30">
        <f>Table422[[#This Row],[Alloted Budget]]-Table422[[#This Row],[Budget Spent]]</f>
        <v>0</v>
      </c>
    </row>
    <row r="118" spans="1:4" x14ac:dyDescent="0.2">
      <c r="A118" s="13"/>
      <c r="B118" s="15"/>
      <c r="C118" s="15"/>
      <c r="D118" s="30">
        <f>Table422[[#This Row],[Alloted Budget]]-Table422[[#This Row],[Budget Spent]]</f>
        <v>0</v>
      </c>
    </row>
    <row r="119" spans="1:4" x14ac:dyDescent="0.2">
      <c r="A119" s="19" t="s">
        <v>18</v>
      </c>
      <c r="B119" s="31">
        <f>SUM(Table4[Alloted Budget])</f>
        <v>0</v>
      </c>
      <c r="C119" s="31">
        <f>SUM(Table4[Budget Spent])</f>
        <v>0</v>
      </c>
      <c r="D119" s="31">
        <f>SUM(Table4[Remaining Budget])</f>
        <v>0</v>
      </c>
    </row>
    <row r="121" spans="1:4" x14ac:dyDescent="0.2">
      <c r="A121" s="24" t="s">
        <v>12</v>
      </c>
    </row>
    <row r="122" spans="1:4" ht="15" x14ac:dyDescent="0.25">
      <c r="A122" s="26" t="s">
        <v>2</v>
      </c>
      <c r="B122" s="26" t="s">
        <v>3</v>
      </c>
      <c r="C122" s="26" t="s">
        <v>4</v>
      </c>
      <c r="D122" s="27" t="s">
        <v>5</v>
      </c>
    </row>
    <row r="123" spans="1:4" x14ac:dyDescent="0.2">
      <c r="A123" s="15"/>
      <c r="B123" s="15"/>
      <c r="C123" s="15"/>
      <c r="D123" s="16">
        <f>Table423[[#This Row],[Alloted Budget]]-Table423[[#This Row],[Budget Spent]]</f>
        <v>0</v>
      </c>
    </row>
    <row r="124" spans="1:4" x14ac:dyDescent="0.2">
      <c r="A124" s="13"/>
      <c r="B124" s="15"/>
      <c r="C124" s="15"/>
      <c r="D124" s="30">
        <f>Table423[[#This Row],[Alloted Budget]]-Table423[[#This Row],[Budget Spent]]</f>
        <v>0</v>
      </c>
    </row>
    <row r="125" spans="1:4" x14ac:dyDescent="0.2">
      <c r="A125" s="13"/>
      <c r="B125" s="15"/>
      <c r="C125" s="15"/>
      <c r="D125" s="30">
        <f>Table423[[#This Row],[Alloted Budget]]-Table423[[#This Row],[Budget Spent]]</f>
        <v>0</v>
      </c>
    </row>
    <row r="126" spans="1:4" x14ac:dyDescent="0.2">
      <c r="A126" s="13"/>
      <c r="B126" s="15"/>
      <c r="C126" s="15"/>
      <c r="D126" s="30">
        <f>Table423[[#This Row],[Alloted Budget]]-Table423[[#This Row],[Budget Spent]]</f>
        <v>0</v>
      </c>
    </row>
    <row r="127" spans="1:4" x14ac:dyDescent="0.2">
      <c r="A127" s="13"/>
      <c r="B127" s="15"/>
      <c r="C127" s="15"/>
      <c r="D127" s="30">
        <f>Table423[[#This Row],[Alloted Budget]]-Table423[[#This Row],[Budget Spent]]</f>
        <v>0</v>
      </c>
    </row>
    <row r="128" spans="1:4" x14ac:dyDescent="0.2">
      <c r="A128" s="13"/>
      <c r="B128" s="15"/>
      <c r="C128" s="15"/>
      <c r="D128" s="30">
        <f>Table423[[#This Row],[Alloted Budget]]-Table423[[#This Row],[Budget Spent]]</f>
        <v>0</v>
      </c>
    </row>
    <row r="129" spans="1:4" x14ac:dyDescent="0.2">
      <c r="A129" s="13"/>
      <c r="B129" s="15"/>
      <c r="C129" s="15"/>
      <c r="D129" s="30">
        <f>Table423[[#This Row],[Alloted Budget]]-Table423[[#This Row],[Budget Spent]]</f>
        <v>0</v>
      </c>
    </row>
    <row r="130" spans="1:4" x14ac:dyDescent="0.2">
      <c r="A130" s="13"/>
      <c r="B130" s="15"/>
      <c r="C130" s="15"/>
      <c r="D130" s="30">
        <f>Table423[[#This Row],[Alloted Budget]]-Table423[[#This Row],[Budget Spent]]</f>
        <v>0</v>
      </c>
    </row>
    <row r="131" spans="1:4" x14ac:dyDescent="0.2">
      <c r="A131" s="13"/>
      <c r="B131" s="15"/>
      <c r="C131" s="15"/>
      <c r="D131" s="30">
        <f>Table423[[#This Row],[Alloted Budget]]-Table423[[#This Row],[Budget Spent]]</f>
        <v>0</v>
      </c>
    </row>
    <row r="132" spans="1:4" x14ac:dyDescent="0.2">
      <c r="A132" s="13"/>
      <c r="B132" s="15"/>
      <c r="C132" s="15"/>
      <c r="D132" s="30">
        <f>Table423[[#This Row],[Alloted Budget]]-Table423[[#This Row],[Budget Spent]]</f>
        <v>0</v>
      </c>
    </row>
    <row r="133" spans="1:4" x14ac:dyDescent="0.2">
      <c r="A133" s="13"/>
      <c r="B133" s="15"/>
      <c r="C133" s="15"/>
      <c r="D133" s="30">
        <f>Table423[[#This Row],[Alloted Budget]]-Table423[[#This Row],[Budget Spent]]</f>
        <v>0</v>
      </c>
    </row>
    <row r="134" spans="1:4" x14ac:dyDescent="0.2">
      <c r="A134" s="13"/>
      <c r="B134" s="15"/>
      <c r="C134" s="15"/>
      <c r="D134" s="30">
        <f>Table423[[#This Row],[Alloted Budget]]-Table423[[#This Row],[Budget Spent]]</f>
        <v>0</v>
      </c>
    </row>
    <row r="135" spans="1:4" x14ac:dyDescent="0.2">
      <c r="A135" s="13"/>
      <c r="B135" s="15"/>
      <c r="C135" s="15"/>
      <c r="D135" s="30">
        <f>Table423[[#This Row],[Alloted Budget]]-Table423[[#This Row],[Budget Spent]]</f>
        <v>0</v>
      </c>
    </row>
    <row r="136" spans="1:4" x14ac:dyDescent="0.2">
      <c r="A136" s="19" t="s">
        <v>18</v>
      </c>
      <c r="B136" s="31">
        <f>SUM(Table4[Alloted Budget])</f>
        <v>0</v>
      </c>
      <c r="C136" s="31">
        <f>SUM(Table4[Budget Spent])</f>
        <v>0</v>
      </c>
      <c r="D136" s="31">
        <f>SUM(Table4[Remaining Budget])</f>
        <v>0</v>
      </c>
    </row>
  </sheetData>
  <pageMargins left="0.7" right="0.7" top="0.75" bottom="0.75" header="0.3" footer="0.3"/>
  <pageSetup scale="92" orientation="portrait" r:id="rId1"/>
  <headerFooter>
    <oddHeader>&amp;L&amp;G</oddHeader>
    <oddFooter>&amp;L&amp;F&amp;CPage &amp;P of &amp;N&amp;RPrinted: &amp;D</oddFooter>
  </headerFooter>
  <legacyDrawingHF r:id="rId2"/>
  <tableParts count="8">
    <tablePart r:id="rId3"/>
    <tablePart r:id="rId4"/>
    <tablePart r:id="rId5"/>
    <tablePart r:id="rId6"/>
    <tablePart r:id="rId7"/>
    <tablePart r:id="rId8"/>
    <tablePart r:id="rId9"/>
    <tablePart r:id="rId10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4"/>
  <sheetViews>
    <sheetView showGridLines="0" zoomScaleNormal="100" zoomScalePageLayoutView="55" workbookViewId="0">
      <selection activeCell="A3" sqref="A3:AC14"/>
    </sheetView>
  </sheetViews>
  <sheetFormatPr defaultColWidth="8.85546875" defaultRowHeight="14.25" x14ac:dyDescent="0.2"/>
  <cols>
    <col min="1" max="1" width="24.28515625" style="11" bestFit="1" customWidth="1"/>
    <col min="2" max="2" width="30" style="11" customWidth="1"/>
    <col min="3" max="3" width="15.7109375" style="11" customWidth="1"/>
    <col min="4" max="4" width="14.28515625" style="11" customWidth="1"/>
    <col min="5" max="5" width="16.140625" style="11" customWidth="1"/>
    <col min="6" max="6" width="14.7109375" style="11" customWidth="1"/>
    <col min="7" max="7" width="16.28515625" style="11" customWidth="1"/>
    <col min="8" max="8" width="14.85546875" style="11" customWidth="1"/>
    <col min="9" max="9" width="16" style="11" customWidth="1"/>
    <col min="10" max="10" width="14.5703125" style="11" customWidth="1"/>
    <col min="11" max="11" width="16.5703125" style="11" customWidth="1"/>
    <col min="12" max="12" width="15.140625" style="11" customWidth="1"/>
    <col min="13" max="13" width="15.85546875" style="11" customWidth="1"/>
    <col min="14" max="14" width="14.42578125" style="11" customWidth="1"/>
    <col min="15" max="15" width="15.28515625" style="11" customWidth="1"/>
    <col min="16" max="16" width="13.85546875" style="11" customWidth="1"/>
    <col min="17" max="17" width="16.28515625" style="11" customWidth="1"/>
    <col min="18" max="18" width="14.85546875" style="11" customWidth="1"/>
    <col min="19" max="19" width="16.140625" style="11" customWidth="1"/>
    <col min="20" max="20" width="14.7109375" style="11" customWidth="1"/>
    <col min="21" max="21" width="15.85546875" style="11" customWidth="1"/>
    <col min="22" max="22" width="14.42578125" style="11" customWidth="1"/>
    <col min="23" max="23" width="16.42578125" style="11" customWidth="1"/>
    <col min="24" max="24" width="15" style="11" customWidth="1"/>
    <col min="25" max="25" width="16.140625" style="11" customWidth="1"/>
    <col min="26" max="26" width="14.7109375" style="11" customWidth="1"/>
    <col min="27" max="27" width="14.5703125" style="11" customWidth="1"/>
    <col min="28" max="28" width="13.140625" style="11" customWidth="1"/>
    <col min="29" max="29" width="17.42578125" style="11" customWidth="1"/>
    <col min="30" max="16384" width="8.85546875" style="11"/>
  </cols>
  <sheetData>
    <row r="1" spans="1:29" s="5" customFormat="1" ht="16.5" x14ac:dyDescent="0.25">
      <c r="A1" s="1" t="s">
        <v>134</v>
      </c>
      <c r="B1" s="2"/>
      <c r="C1" s="2"/>
      <c r="D1" s="3"/>
      <c r="E1" s="2"/>
      <c r="F1" s="2"/>
      <c r="G1" s="2"/>
      <c r="H1" s="2"/>
      <c r="I1" s="2"/>
      <c r="J1" s="2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</row>
    <row r="2" spans="1:29" s="5" customFormat="1" ht="16.5" x14ac:dyDescent="0.25">
      <c r="A2" s="1"/>
      <c r="B2" s="1"/>
      <c r="C2" s="1"/>
      <c r="D2" s="6"/>
      <c r="E2" s="1"/>
      <c r="F2" s="1"/>
      <c r="G2" s="1"/>
      <c r="H2" s="1"/>
      <c r="I2" s="1"/>
      <c r="J2" s="1"/>
    </row>
    <row r="3" spans="1:29" x14ac:dyDescent="0.2">
      <c r="A3" s="7" t="s">
        <v>0</v>
      </c>
      <c r="B3" s="8" t="s">
        <v>14</v>
      </c>
      <c r="C3" s="9" t="s">
        <v>19</v>
      </c>
      <c r="D3" s="9" t="s">
        <v>20</v>
      </c>
      <c r="E3" s="9" t="s">
        <v>21</v>
      </c>
      <c r="F3" s="9" t="s">
        <v>22</v>
      </c>
      <c r="G3" s="9" t="s">
        <v>23</v>
      </c>
      <c r="H3" s="9" t="s">
        <v>24</v>
      </c>
      <c r="I3" s="9" t="s">
        <v>25</v>
      </c>
      <c r="J3" s="9" t="s">
        <v>26</v>
      </c>
      <c r="K3" s="9" t="s">
        <v>27</v>
      </c>
      <c r="L3" s="9" t="s">
        <v>28</v>
      </c>
      <c r="M3" s="9" t="s">
        <v>29</v>
      </c>
      <c r="N3" s="9" t="s">
        <v>30</v>
      </c>
      <c r="O3" s="9" t="s">
        <v>31</v>
      </c>
      <c r="P3" s="9" t="s">
        <v>32</v>
      </c>
      <c r="Q3" s="9" t="s">
        <v>33</v>
      </c>
      <c r="R3" s="9" t="s">
        <v>34</v>
      </c>
      <c r="S3" s="9" t="s">
        <v>35</v>
      </c>
      <c r="T3" s="9" t="s">
        <v>36</v>
      </c>
      <c r="U3" s="9" t="s">
        <v>37</v>
      </c>
      <c r="V3" s="9" t="s">
        <v>38</v>
      </c>
      <c r="W3" s="9" t="s">
        <v>39</v>
      </c>
      <c r="X3" s="9" t="s">
        <v>40</v>
      </c>
      <c r="Y3" s="9" t="s">
        <v>41</v>
      </c>
      <c r="Z3" s="9" t="s">
        <v>42</v>
      </c>
      <c r="AA3" s="8" t="s">
        <v>15</v>
      </c>
      <c r="AB3" s="8" t="s">
        <v>16</v>
      </c>
      <c r="AC3" s="10" t="s">
        <v>17</v>
      </c>
    </row>
    <row r="4" spans="1:29" ht="15" x14ac:dyDescent="0.25">
      <c r="A4" s="12"/>
      <c r="B4" s="13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5">
        <f t="shared" ref="AA4:AB13" si="0">SUM(Y4,W4,U4,S4,Q4,O4,M4,K4,I4,G4,E4,C4)</f>
        <v>0</v>
      </c>
      <c r="AB4" s="15">
        <f t="shared" si="0"/>
        <v>0</v>
      </c>
      <c r="AC4" s="16">
        <f>Table24[[#This Row],[Total Alloted]]-Table24[[#This Row],[Total Spent]]</f>
        <v>0</v>
      </c>
    </row>
    <row r="5" spans="1:29" ht="15" x14ac:dyDescent="0.25">
      <c r="A5" s="12"/>
      <c r="B5" s="13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>
        <f t="shared" si="0"/>
        <v>0</v>
      </c>
      <c r="AB5" s="15">
        <f t="shared" si="0"/>
        <v>0</v>
      </c>
      <c r="AC5" s="16">
        <f>Table24[[#This Row],[Total Alloted]]-Table24[[#This Row],[Total Spent]]</f>
        <v>0</v>
      </c>
    </row>
    <row r="6" spans="1:29" x14ac:dyDescent="0.2">
      <c r="A6" s="17"/>
      <c r="B6" s="13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>
        <f t="shared" si="0"/>
        <v>0</v>
      </c>
      <c r="AB6" s="15">
        <f t="shared" si="0"/>
        <v>0</v>
      </c>
      <c r="AC6" s="16">
        <f>Table24[[#This Row],[Total Alloted]]-Table24[[#This Row],[Total Spent]]</f>
        <v>0</v>
      </c>
    </row>
    <row r="7" spans="1:29" x14ac:dyDescent="0.2">
      <c r="A7" s="17"/>
      <c r="B7" s="13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>
        <f t="shared" si="0"/>
        <v>0</v>
      </c>
      <c r="AB7" s="15">
        <f t="shared" si="0"/>
        <v>0</v>
      </c>
      <c r="AC7" s="16">
        <f>Table24[[#This Row],[Total Alloted]]-Table24[[#This Row],[Total Spent]]</f>
        <v>0</v>
      </c>
    </row>
    <row r="8" spans="1:29" x14ac:dyDescent="0.2">
      <c r="A8" s="17"/>
      <c r="B8" s="13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>
        <f t="shared" si="0"/>
        <v>0</v>
      </c>
      <c r="AB8" s="15">
        <f t="shared" si="0"/>
        <v>0</v>
      </c>
      <c r="AC8" s="16">
        <f>Table24[[#This Row],[Total Alloted]]-Table24[[#This Row],[Total Spent]]</f>
        <v>0</v>
      </c>
    </row>
    <row r="9" spans="1:29" x14ac:dyDescent="0.2">
      <c r="A9" s="17"/>
      <c r="B9" s="13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>
        <f t="shared" si="0"/>
        <v>0</v>
      </c>
      <c r="AB9" s="15">
        <f t="shared" si="0"/>
        <v>0</v>
      </c>
      <c r="AC9" s="16">
        <f>Table24[[#This Row],[Total Alloted]]-Table24[[#This Row],[Total Spent]]</f>
        <v>0</v>
      </c>
    </row>
    <row r="10" spans="1:29" x14ac:dyDescent="0.2">
      <c r="A10" s="17"/>
      <c r="B10" s="13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>
        <f t="shared" si="0"/>
        <v>0</v>
      </c>
      <c r="AB10" s="15">
        <f t="shared" si="0"/>
        <v>0</v>
      </c>
      <c r="AC10" s="16">
        <f>Table24[[#This Row],[Total Alloted]]-Table24[[#This Row],[Total Spent]]</f>
        <v>0</v>
      </c>
    </row>
    <row r="11" spans="1:29" x14ac:dyDescent="0.2">
      <c r="A11" s="17"/>
      <c r="B11" s="13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>
        <f t="shared" si="0"/>
        <v>0</v>
      </c>
      <c r="AB11" s="15">
        <f t="shared" si="0"/>
        <v>0</v>
      </c>
      <c r="AC11" s="16">
        <f>Table24[[#This Row],[Total Alloted]]-Table24[[#This Row],[Total Spent]]</f>
        <v>0</v>
      </c>
    </row>
    <row r="12" spans="1:29" x14ac:dyDescent="0.2">
      <c r="A12" s="17"/>
      <c r="B12" s="13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>
        <f t="shared" si="0"/>
        <v>0</v>
      </c>
      <c r="AB12" s="15">
        <f t="shared" si="0"/>
        <v>0</v>
      </c>
      <c r="AC12" s="16">
        <f>Table24[[#This Row],[Total Alloted]]-Table24[[#This Row],[Total Spent]]</f>
        <v>0</v>
      </c>
    </row>
    <row r="13" spans="1:29" x14ac:dyDescent="0.2">
      <c r="A13" s="17"/>
      <c r="B13" s="13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>
        <f t="shared" si="0"/>
        <v>0</v>
      </c>
      <c r="AB13" s="15">
        <f t="shared" si="0"/>
        <v>0</v>
      </c>
      <c r="AC13" s="16">
        <f>Table24[[#This Row],[Total Alloted]]-Table24[[#This Row],[Total Spent]]</f>
        <v>0</v>
      </c>
    </row>
    <row r="14" spans="1:29" x14ac:dyDescent="0.2">
      <c r="A14" s="18" t="s">
        <v>18</v>
      </c>
      <c r="B14" s="19"/>
      <c r="C14" s="20">
        <f>SUM(Table24[Alloted Jan-11])</f>
        <v>0</v>
      </c>
      <c r="D14" s="20">
        <f>SUM(Table24[Spent Jan-11])</f>
        <v>0</v>
      </c>
      <c r="E14" s="20">
        <f>SUM(Table24[Alloted Feb-11])</f>
        <v>0</v>
      </c>
      <c r="F14" s="20">
        <f>SUM(Table24[Spent Feb-11])</f>
        <v>0</v>
      </c>
      <c r="G14" s="20">
        <f>SUM(Table24[Alloted Mar-11])</f>
        <v>0</v>
      </c>
      <c r="H14" s="20">
        <f>SUM(Table24[Spent Mar-11])</f>
        <v>0</v>
      </c>
      <c r="I14" s="20">
        <f>SUM(Table24[Alloted Apr-11])</f>
        <v>0</v>
      </c>
      <c r="J14" s="20">
        <f>SUM(Table24[Spent Apr-11])</f>
        <v>0</v>
      </c>
      <c r="K14" s="20">
        <f>SUM(Table24[Alloted May-11])</f>
        <v>0</v>
      </c>
      <c r="L14" s="20">
        <f>SUM(Table24[Spent May-11])</f>
        <v>0</v>
      </c>
      <c r="M14" s="20">
        <f>SUM(Table24[Alloted Jun-11])</f>
        <v>0</v>
      </c>
      <c r="N14" s="20">
        <f>SUM(Table24[Spent Jun-11])</f>
        <v>0</v>
      </c>
      <c r="O14" s="20">
        <f>SUM(Table24[Alloted Jul-11])</f>
        <v>0</v>
      </c>
      <c r="P14" s="20">
        <f>SUM(Table24[Spent Jul-11])</f>
        <v>0</v>
      </c>
      <c r="Q14" s="20">
        <f>SUM(Table24[Alloted Aug-11])</f>
        <v>0</v>
      </c>
      <c r="R14" s="20">
        <f>SUM(Table24[Spent Aug-11])</f>
        <v>0</v>
      </c>
      <c r="S14" s="20">
        <f>SUM(Table24[Alloted Sep-11])</f>
        <v>0</v>
      </c>
      <c r="T14" s="20">
        <f>SUM(Table24[Spent Sep-11])</f>
        <v>0</v>
      </c>
      <c r="U14" s="20">
        <f>SUM(Table24[Alloted Oct-11])</f>
        <v>0</v>
      </c>
      <c r="V14" s="20">
        <f>SUM(Table24[Spent Oct-11])</f>
        <v>0</v>
      </c>
      <c r="W14" s="20">
        <f>SUM(Table24[Alloted Nov-11])</f>
        <v>0</v>
      </c>
      <c r="X14" s="20">
        <f>SUM(Table24[Spent Nov-11])</f>
        <v>0</v>
      </c>
      <c r="Y14" s="20">
        <f>SUM(Table24[Alloted Dec-11])</f>
        <v>0</v>
      </c>
      <c r="Z14" s="20">
        <f>SUM(Table24[Spent Dec-11])</f>
        <v>0</v>
      </c>
      <c r="AA14" s="20">
        <f>SUM(Table24[Total Alloted])</f>
        <v>0</v>
      </c>
      <c r="AB14" s="20">
        <f>SUM(Table24[Total Spent])</f>
        <v>0</v>
      </c>
      <c r="AC14" s="20">
        <f>SUM(Table24[Total Remaining])</f>
        <v>0</v>
      </c>
    </row>
  </sheetData>
  <pageMargins left="0.16" right="0.15" top="0.75" bottom="0.75" header="0.26" footer="0.3"/>
  <pageSetup scale="60" orientation="landscape" r:id="rId1"/>
  <headerFooter>
    <oddHeader>&amp;L&amp;G</oddHeader>
    <oddFooter>&amp;L&amp;F&amp;CPage &amp;P of &amp;N&amp;RPrinted: &amp;D</oddFooter>
  </headerFooter>
  <colBreaks count="2" manualBreakCount="2">
    <brk id="13" max="13" man="1"/>
    <brk id="26" max="1048575" man="1"/>
  </colBreaks>
  <legacyDrawingHF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14"/>
  <sheetViews>
    <sheetView showGridLines="0" zoomScaleNormal="100" workbookViewId="0">
      <selection activeCell="A3" sqref="A3:AC14"/>
    </sheetView>
  </sheetViews>
  <sheetFormatPr defaultColWidth="8.85546875" defaultRowHeight="14.25" x14ac:dyDescent="0.2"/>
  <cols>
    <col min="1" max="1" width="24.28515625" style="11" bestFit="1" customWidth="1"/>
    <col min="2" max="2" width="30" style="11" customWidth="1"/>
    <col min="3" max="3" width="15.7109375" style="11" customWidth="1"/>
    <col min="4" max="4" width="14.28515625" style="11" customWidth="1"/>
    <col min="5" max="5" width="16.140625" style="11" customWidth="1"/>
    <col min="6" max="6" width="14.7109375" style="11" customWidth="1"/>
    <col min="7" max="7" width="16.28515625" style="11" customWidth="1"/>
    <col min="8" max="8" width="14.85546875" style="11" customWidth="1"/>
    <col min="9" max="9" width="16" style="11" customWidth="1"/>
    <col min="10" max="10" width="14.5703125" style="11" customWidth="1"/>
    <col min="11" max="11" width="16.5703125" style="11" customWidth="1"/>
    <col min="12" max="12" width="15.140625" style="11" customWidth="1"/>
    <col min="13" max="13" width="15.85546875" style="11" customWidth="1"/>
    <col min="14" max="14" width="14.42578125" style="11" customWidth="1"/>
    <col min="15" max="15" width="15.28515625" style="11" customWidth="1"/>
    <col min="16" max="16" width="13.85546875" style="11" customWidth="1"/>
    <col min="17" max="17" width="16.28515625" style="11" customWidth="1"/>
    <col min="18" max="18" width="14.85546875" style="11" customWidth="1"/>
    <col min="19" max="19" width="16.140625" style="11" customWidth="1"/>
    <col min="20" max="20" width="14.7109375" style="11" customWidth="1"/>
    <col min="21" max="21" width="15.85546875" style="11" customWidth="1"/>
    <col min="22" max="22" width="14.42578125" style="11" customWidth="1"/>
    <col min="23" max="23" width="16.42578125" style="11" customWidth="1"/>
    <col min="24" max="24" width="15" style="11" customWidth="1"/>
    <col min="25" max="25" width="16.140625" style="11" customWidth="1"/>
    <col min="26" max="26" width="14.7109375" style="11" customWidth="1"/>
    <col min="27" max="27" width="14.5703125" style="11" customWidth="1"/>
    <col min="28" max="28" width="13.140625" style="11" customWidth="1"/>
    <col min="29" max="29" width="17.42578125" style="11" customWidth="1"/>
    <col min="30" max="16384" width="8.85546875" style="11"/>
  </cols>
  <sheetData>
    <row r="1" spans="1:29" s="5" customFormat="1" ht="16.5" x14ac:dyDescent="0.25">
      <c r="A1" s="1" t="s">
        <v>135</v>
      </c>
      <c r="B1" s="1"/>
      <c r="C1" s="1"/>
      <c r="D1" s="6"/>
      <c r="E1" s="1"/>
      <c r="F1" s="1"/>
      <c r="G1" s="1"/>
      <c r="H1" s="1"/>
      <c r="I1" s="1"/>
      <c r="J1" s="1"/>
    </row>
    <row r="2" spans="1:29" s="5" customFormat="1" ht="16.5" x14ac:dyDescent="0.25">
      <c r="A2" s="1"/>
      <c r="B2" s="1"/>
      <c r="C2" s="1"/>
      <c r="D2" s="6"/>
      <c r="E2" s="1"/>
      <c r="F2" s="1"/>
      <c r="G2" s="1"/>
      <c r="H2" s="1"/>
      <c r="I2" s="1"/>
      <c r="J2" s="1"/>
    </row>
    <row r="3" spans="1:29" x14ac:dyDescent="0.2">
      <c r="A3" s="7" t="s">
        <v>0</v>
      </c>
      <c r="B3" s="8" t="s">
        <v>14</v>
      </c>
      <c r="C3" s="9" t="s">
        <v>43</v>
      </c>
      <c r="D3" s="9" t="s">
        <v>44</v>
      </c>
      <c r="E3" s="9" t="s">
        <v>45</v>
      </c>
      <c r="F3" s="9" t="s">
        <v>46</v>
      </c>
      <c r="G3" s="9" t="s">
        <v>47</v>
      </c>
      <c r="H3" s="9" t="s">
        <v>48</v>
      </c>
      <c r="I3" s="9" t="s">
        <v>49</v>
      </c>
      <c r="J3" s="9" t="s">
        <v>50</v>
      </c>
      <c r="K3" s="9" t="s">
        <v>51</v>
      </c>
      <c r="L3" s="9" t="s">
        <v>52</v>
      </c>
      <c r="M3" s="9" t="s">
        <v>53</v>
      </c>
      <c r="N3" s="9" t="s">
        <v>54</v>
      </c>
      <c r="O3" s="9" t="s">
        <v>55</v>
      </c>
      <c r="P3" s="9" t="s">
        <v>56</v>
      </c>
      <c r="Q3" s="9" t="s">
        <v>57</v>
      </c>
      <c r="R3" s="9" t="s">
        <v>58</v>
      </c>
      <c r="S3" s="9" t="s">
        <v>59</v>
      </c>
      <c r="T3" s="9" t="s">
        <v>60</v>
      </c>
      <c r="U3" s="9" t="s">
        <v>61</v>
      </c>
      <c r="V3" s="9" t="s">
        <v>62</v>
      </c>
      <c r="W3" s="9" t="s">
        <v>63</v>
      </c>
      <c r="X3" s="9" t="s">
        <v>64</v>
      </c>
      <c r="Y3" s="9" t="s">
        <v>65</v>
      </c>
      <c r="Z3" s="9" t="s">
        <v>66</v>
      </c>
      <c r="AA3" s="8" t="s">
        <v>15</v>
      </c>
      <c r="AB3" s="8" t="s">
        <v>16</v>
      </c>
      <c r="AC3" s="10" t="s">
        <v>17</v>
      </c>
    </row>
    <row r="4" spans="1:29" ht="15" x14ac:dyDescent="0.25">
      <c r="A4" s="12"/>
      <c r="B4" s="13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5">
        <f t="shared" ref="AA4:AB13" si="0">SUM(Y4,W4,U4,S4,Q4,O4,M4,K4,I4,G4,E4,C4)</f>
        <v>0</v>
      </c>
      <c r="AB4" s="15">
        <f t="shared" si="0"/>
        <v>0</v>
      </c>
      <c r="AC4" s="16">
        <f>Table2426[[#This Row],[Total Alloted]]-Table2426[[#This Row],[Total Spent]]</f>
        <v>0</v>
      </c>
    </row>
    <row r="5" spans="1:29" ht="15" x14ac:dyDescent="0.25">
      <c r="A5" s="12"/>
      <c r="B5" s="13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>
        <f t="shared" si="0"/>
        <v>0</v>
      </c>
      <c r="AB5" s="15">
        <f t="shared" si="0"/>
        <v>0</v>
      </c>
      <c r="AC5" s="16">
        <f>Table2426[[#This Row],[Total Alloted]]-Table2426[[#This Row],[Total Spent]]</f>
        <v>0</v>
      </c>
    </row>
    <row r="6" spans="1:29" x14ac:dyDescent="0.2">
      <c r="A6" s="17"/>
      <c r="B6" s="13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>
        <f t="shared" si="0"/>
        <v>0</v>
      </c>
      <c r="AB6" s="15">
        <f t="shared" si="0"/>
        <v>0</v>
      </c>
      <c r="AC6" s="16">
        <f>Table2426[[#This Row],[Total Alloted]]-Table2426[[#This Row],[Total Spent]]</f>
        <v>0</v>
      </c>
    </row>
    <row r="7" spans="1:29" x14ac:dyDescent="0.2">
      <c r="A7" s="17"/>
      <c r="B7" s="13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>
        <f t="shared" si="0"/>
        <v>0</v>
      </c>
      <c r="AB7" s="15">
        <f t="shared" si="0"/>
        <v>0</v>
      </c>
      <c r="AC7" s="16">
        <f>Table2426[[#This Row],[Total Alloted]]-Table2426[[#This Row],[Total Spent]]</f>
        <v>0</v>
      </c>
    </row>
    <row r="8" spans="1:29" x14ac:dyDescent="0.2">
      <c r="A8" s="17"/>
      <c r="B8" s="13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>
        <f t="shared" si="0"/>
        <v>0</v>
      </c>
      <c r="AB8" s="15">
        <f t="shared" si="0"/>
        <v>0</v>
      </c>
      <c r="AC8" s="16">
        <f>Table2426[[#This Row],[Total Alloted]]-Table2426[[#This Row],[Total Spent]]</f>
        <v>0</v>
      </c>
    </row>
    <row r="9" spans="1:29" x14ac:dyDescent="0.2">
      <c r="A9" s="17"/>
      <c r="B9" s="13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>
        <f t="shared" si="0"/>
        <v>0</v>
      </c>
      <c r="AB9" s="15">
        <f t="shared" si="0"/>
        <v>0</v>
      </c>
      <c r="AC9" s="16">
        <f>Table2426[[#This Row],[Total Alloted]]-Table2426[[#This Row],[Total Spent]]</f>
        <v>0</v>
      </c>
    </row>
    <row r="10" spans="1:29" x14ac:dyDescent="0.2">
      <c r="A10" s="17"/>
      <c r="B10" s="13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>
        <f t="shared" si="0"/>
        <v>0</v>
      </c>
      <c r="AB10" s="15">
        <f t="shared" si="0"/>
        <v>0</v>
      </c>
      <c r="AC10" s="16">
        <f>Table2426[[#This Row],[Total Alloted]]-Table2426[[#This Row],[Total Spent]]</f>
        <v>0</v>
      </c>
    </row>
    <row r="11" spans="1:29" x14ac:dyDescent="0.2">
      <c r="A11" s="17"/>
      <c r="B11" s="13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>
        <f t="shared" si="0"/>
        <v>0</v>
      </c>
      <c r="AB11" s="15">
        <f t="shared" si="0"/>
        <v>0</v>
      </c>
      <c r="AC11" s="16">
        <f>Table2426[[#This Row],[Total Alloted]]-Table2426[[#This Row],[Total Spent]]</f>
        <v>0</v>
      </c>
    </row>
    <row r="12" spans="1:29" x14ac:dyDescent="0.2">
      <c r="A12" s="17"/>
      <c r="B12" s="13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>
        <f t="shared" si="0"/>
        <v>0</v>
      </c>
      <c r="AB12" s="15">
        <f t="shared" si="0"/>
        <v>0</v>
      </c>
      <c r="AC12" s="16">
        <f>Table2426[[#This Row],[Total Alloted]]-Table2426[[#This Row],[Total Spent]]</f>
        <v>0</v>
      </c>
    </row>
    <row r="13" spans="1:29" x14ac:dyDescent="0.2">
      <c r="A13" s="17"/>
      <c r="B13" s="13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>
        <f t="shared" si="0"/>
        <v>0</v>
      </c>
      <c r="AB13" s="15">
        <f t="shared" si="0"/>
        <v>0</v>
      </c>
      <c r="AC13" s="16">
        <f>Table2426[[#This Row],[Total Alloted]]-Table2426[[#This Row],[Total Spent]]</f>
        <v>0</v>
      </c>
    </row>
    <row r="14" spans="1:29" x14ac:dyDescent="0.2">
      <c r="A14" s="18" t="s">
        <v>18</v>
      </c>
      <c r="B14" s="19"/>
      <c r="C14" s="20">
        <f>SUM(Table2426[Alloted Jan-12])</f>
        <v>0</v>
      </c>
      <c r="D14" s="20">
        <f>SUM(Table2426[Spent Jan-12])</f>
        <v>0</v>
      </c>
      <c r="E14" s="20">
        <f>SUM(Table2426[Alloted Feb-12])</f>
        <v>0</v>
      </c>
      <c r="F14" s="20">
        <f>SUM(Table2426[Spent Feb-12])</f>
        <v>0</v>
      </c>
      <c r="G14" s="20">
        <f>SUM(Table2426[Alloted Mar-12])</f>
        <v>0</v>
      </c>
      <c r="H14" s="20">
        <f>SUM(Table2426[Spent Mar-12])</f>
        <v>0</v>
      </c>
      <c r="I14" s="20">
        <f>SUM(Table2426[Alloted Apr-12])</f>
        <v>0</v>
      </c>
      <c r="J14" s="20">
        <f>SUM(Table2426[Spent Apr-12])</f>
        <v>0</v>
      </c>
      <c r="K14" s="20">
        <f>SUM(Table2426[Alloted May-12])</f>
        <v>0</v>
      </c>
      <c r="L14" s="20">
        <f>SUM(Table2426[Spent May-12])</f>
        <v>0</v>
      </c>
      <c r="M14" s="20">
        <f>SUM(Table2426[Alloted Jun-12])</f>
        <v>0</v>
      </c>
      <c r="N14" s="20">
        <f>SUM(Table2426[Spent Jun-12])</f>
        <v>0</v>
      </c>
      <c r="O14" s="20">
        <f>SUM(Table2426[Alloted Jul-12])</f>
        <v>0</v>
      </c>
      <c r="P14" s="20">
        <f>SUM(Table2426[Spent Jul-12])</f>
        <v>0</v>
      </c>
      <c r="Q14" s="20">
        <f>SUM(Table2426[Alloted Aug-12])</f>
        <v>0</v>
      </c>
      <c r="R14" s="20">
        <f>SUM(Table2426[Spent Aug-12])</f>
        <v>0</v>
      </c>
      <c r="S14" s="20">
        <f>SUM(Table2426[Alloted Sep-12])</f>
        <v>0</v>
      </c>
      <c r="T14" s="20">
        <f>SUM(Table2426[Spent Sep-12])</f>
        <v>0</v>
      </c>
      <c r="U14" s="20">
        <f>SUM(Table2426[Alloted Oct-12])</f>
        <v>0</v>
      </c>
      <c r="V14" s="20">
        <f>SUM(Table2426[Spent Oct-12])</f>
        <v>0</v>
      </c>
      <c r="W14" s="20">
        <f>SUM(Table2426[Alloted Nov-12])</f>
        <v>0</v>
      </c>
      <c r="X14" s="20">
        <f>SUM(Table2426[Spent Nov-12])</f>
        <v>0</v>
      </c>
      <c r="Y14" s="20">
        <f>SUM(Table2426[Alloted Dec-12])</f>
        <v>0</v>
      </c>
      <c r="Z14" s="20">
        <f>SUM(Table2426[Spent Dec-12])</f>
        <v>0</v>
      </c>
      <c r="AA14" s="20">
        <f>SUM(Table2426[Total Alloted])</f>
        <v>0</v>
      </c>
      <c r="AB14" s="20">
        <f>SUM(Table2426[Total Spent])</f>
        <v>0</v>
      </c>
      <c r="AC14" s="20">
        <f>SUM(Table2426[Total Remaining])</f>
        <v>0</v>
      </c>
    </row>
  </sheetData>
  <pageMargins left="0.16" right="0.16" top="0.75" bottom="0.75" header="0.3" footer="0.3"/>
  <pageSetup scale="60" orientation="landscape" r:id="rId1"/>
  <headerFooter>
    <oddHeader>&amp;L&amp;G</oddHeader>
    <oddFooter>&amp;L&amp;F&amp;CPage &amp;P of &amp;N&amp;RPrinted: &amp;D</oddFooter>
  </headerFooter>
  <legacyDrawing r:id="rId2"/>
  <legacyDrawingHF r:id="rId3"/>
  <tableParts count="1">
    <tablePart r:id="rId4"/>
  </tablePar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14"/>
  <sheetViews>
    <sheetView showGridLines="0" zoomScaleNormal="100" workbookViewId="0">
      <selection activeCell="A3" sqref="A3:AC14"/>
    </sheetView>
  </sheetViews>
  <sheetFormatPr defaultColWidth="8.85546875" defaultRowHeight="14.25" x14ac:dyDescent="0.2"/>
  <cols>
    <col min="1" max="1" width="24.28515625" style="11" bestFit="1" customWidth="1"/>
    <col min="2" max="2" width="30" style="11" customWidth="1"/>
    <col min="3" max="3" width="15.7109375" style="11" customWidth="1"/>
    <col min="4" max="4" width="14.28515625" style="11" customWidth="1"/>
    <col min="5" max="5" width="16.140625" style="11" customWidth="1"/>
    <col min="6" max="6" width="14.7109375" style="11" customWidth="1"/>
    <col min="7" max="7" width="16.28515625" style="11" customWidth="1"/>
    <col min="8" max="8" width="14.85546875" style="11" customWidth="1"/>
    <col min="9" max="9" width="16" style="11" customWidth="1"/>
    <col min="10" max="10" width="14.5703125" style="11" customWidth="1"/>
    <col min="11" max="11" width="16.5703125" style="11" customWidth="1"/>
    <col min="12" max="12" width="15.140625" style="11" customWidth="1"/>
    <col min="13" max="13" width="15.85546875" style="11" customWidth="1"/>
    <col min="14" max="14" width="14.42578125" style="11" customWidth="1"/>
    <col min="15" max="15" width="15.28515625" style="11" customWidth="1"/>
    <col min="16" max="16" width="13.85546875" style="11" customWidth="1"/>
    <col min="17" max="17" width="16.28515625" style="11" customWidth="1"/>
    <col min="18" max="18" width="14.85546875" style="11" customWidth="1"/>
    <col min="19" max="19" width="16.140625" style="11" customWidth="1"/>
    <col min="20" max="20" width="14.7109375" style="11" customWidth="1"/>
    <col min="21" max="21" width="15.85546875" style="11" customWidth="1"/>
    <col min="22" max="22" width="14.42578125" style="11" customWidth="1"/>
    <col min="23" max="23" width="16.42578125" style="11" customWidth="1"/>
    <col min="24" max="24" width="15" style="11" customWidth="1"/>
    <col min="25" max="25" width="16.140625" style="11" customWidth="1"/>
    <col min="26" max="26" width="14.7109375" style="11" customWidth="1"/>
    <col min="27" max="27" width="14.5703125" style="11" customWidth="1"/>
    <col min="28" max="28" width="13.140625" style="11" customWidth="1"/>
    <col min="29" max="29" width="17.42578125" style="11" customWidth="1"/>
    <col min="30" max="16384" width="8.85546875" style="11"/>
  </cols>
  <sheetData>
    <row r="1" spans="1:29" s="5" customFormat="1" ht="16.5" x14ac:dyDescent="0.25">
      <c r="A1" s="1" t="s">
        <v>133</v>
      </c>
      <c r="B1" s="1"/>
      <c r="C1" s="1"/>
      <c r="D1" s="6"/>
      <c r="E1" s="1"/>
      <c r="F1" s="1"/>
      <c r="G1" s="1"/>
      <c r="H1" s="1"/>
      <c r="I1" s="1"/>
      <c r="J1" s="1"/>
    </row>
    <row r="2" spans="1:29" s="5" customFormat="1" ht="16.5" x14ac:dyDescent="0.25">
      <c r="A2" s="1"/>
      <c r="B2" s="1"/>
      <c r="C2" s="1"/>
      <c r="D2" s="6"/>
      <c r="E2" s="1"/>
      <c r="F2" s="1"/>
      <c r="G2" s="1"/>
      <c r="H2" s="1"/>
      <c r="I2" s="1"/>
      <c r="J2" s="1"/>
    </row>
    <row r="3" spans="1:29" x14ac:dyDescent="0.2">
      <c r="A3" s="7" t="s">
        <v>0</v>
      </c>
      <c r="B3" s="8" t="s">
        <v>14</v>
      </c>
      <c r="C3" s="9" t="s">
        <v>67</v>
      </c>
      <c r="D3" s="9" t="s">
        <v>68</v>
      </c>
      <c r="E3" s="9" t="s">
        <v>69</v>
      </c>
      <c r="F3" s="9" t="s">
        <v>70</v>
      </c>
      <c r="G3" s="9" t="s">
        <v>71</v>
      </c>
      <c r="H3" s="9" t="s">
        <v>72</v>
      </c>
      <c r="I3" s="9" t="s">
        <v>73</v>
      </c>
      <c r="J3" s="9" t="s">
        <v>74</v>
      </c>
      <c r="K3" s="9" t="s">
        <v>75</v>
      </c>
      <c r="L3" s="9" t="s">
        <v>76</v>
      </c>
      <c r="M3" s="9" t="s">
        <v>77</v>
      </c>
      <c r="N3" s="9" t="s">
        <v>78</v>
      </c>
      <c r="O3" s="9" t="s">
        <v>79</v>
      </c>
      <c r="P3" s="9" t="s">
        <v>80</v>
      </c>
      <c r="Q3" s="9" t="s">
        <v>81</v>
      </c>
      <c r="R3" s="9" t="s">
        <v>82</v>
      </c>
      <c r="S3" s="9" t="s">
        <v>83</v>
      </c>
      <c r="T3" s="9" t="s">
        <v>84</v>
      </c>
      <c r="U3" s="9" t="s">
        <v>85</v>
      </c>
      <c r="V3" s="9" t="s">
        <v>86</v>
      </c>
      <c r="W3" s="9" t="s">
        <v>87</v>
      </c>
      <c r="X3" s="9" t="s">
        <v>88</v>
      </c>
      <c r="Y3" s="9" t="s">
        <v>89</v>
      </c>
      <c r="Z3" s="9" t="s">
        <v>90</v>
      </c>
      <c r="AA3" s="8" t="s">
        <v>15</v>
      </c>
      <c r="AB3" s="8" t="s">
        <v>16</v>
      </c>
      <c r="AC3" s="10" t="s">
        <v>17</v>
      </c>
    </row>
    <row r="4" spans="1:29" ht="15" x14ac:dyDescent="0.25">
      <c r="A4" s="12"/>
      <c r="B4" s="13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5">
        <f t="shared" ref="AA4:AB13" si="0">SUM(Y4,W4,U4,S4,Q4,O4,M4,K4,I4,G4,E4,C4)</f>
        <v>0</v>
      </c>
      <c r="AB4" s="15">
        <f t="shared" si="0"/>
        <v>0</v>
      </c>
      <c r="AC4" s="16">
        <f>Table242627[[#This Row],[Total Alloted]]-Table242627[[#This Row],[Total Spent]]</f>
        <v>0</v>
      </c>
    </row>
    <row r="5" spans="1:29" ht="15" x14ac:dyDescent="0.25">
      <c r="A5" s="12"/>
      <c r="B5" s="13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>
        <f t="shared" si="0"/>
        <v>0</v>
      </c>
      <c r="AB5" s="15">
        <f t="shared" si="0"/>
        <v>0</v>
      </c>
      <c r="AC5" s="16">
        <f>Table242627[[#This Row],[Total Alloted]]-Table242627[[#This Row],[Total Spent]]</f>
        <v>0</v>
      </c>
    </row>
    <row r="6" spans="1:29" x14ac:dyDescent="0.2">
      <c r="A6" s="17"/>
      <c r="B6" s="13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>
        <f t="shared" si="0"/>
        <v>0</v>
      </c>
      <c r="AB6" s="15">
        <f t="shared" si="0"/>
        <v>0</v>
      </c>
      <c r="AC6" s="16">
        <f>Table242627[[#This Row],[Total Alloted]]-Table242627[[#This Row],[Total Spent]]</f>
        <v>0</v>
      </c>
    </row>
    <row r="7" spans="1:29" x14ac:dyDescent="0.2">
      <c r="A7" s="17"/>
      <c r="B7" s="13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>
        <f t="shared" si="0"/>
        <v>0</v>
      </c>
      <c r="AB7" s="15">
        <f t="shared" si="0"/>
        <v>0</v>
      </c>
      <c r="AC7" s="16">
        <f>Table242627[[#This Row],[Total Alloted]]-Table242627[[#This Row],[Total Spent]]</f>
        <v>0</v>
      </c>
    </row>
    <row r="8" spans="1:29" x14ac:dyDescent="0.2">
      <c r="A8" s="17"/>
      <c r="B8" s="13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>
        <f t="shared" si="0"/>
        <v>0</v>
      </c>
      <c r="AB8" s="15">
        <f t="shared" si="0"/>
        <v>0</v>
      </c>
      <c r="AC8" s="16">
        <f>Table242627[[#This Row],[Total Alloted]]-Table242627[[#This Row],[Total Spent]]</f>
        <v>0</v>
      </c>
    </row>
    <row r="9" spans="1:29" x14ac:dyDescent="0.2">
      <c r="A9" s="17"/>
      <c r="B9" s="13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>
        <f t="shared" si="0"/>
        <v>0</v>
      </c>
      <c r="AB9" s="15">
        <f t="shared" si="0"/>
        <v>0</v>
      </c>
      <c r="AC9" s="16">
        <f>Table242627[[#This Row],[Total Alloted]]-Table242627[[#This Row],[Total Spent]]</f>
        <v>0</v>
      </c>
    </row>
    <row r="10" spans="1:29" x14ac:dyDescent="0.2">
      <c r="A10" s="17"/>
      <c r="B10" s="13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>
        <f t="shared" si="0"/>
        <v>0</v>
      </c>
      <c r="AB10" s="15">
        <f t="shared" si="0"/>
        <v>0</v>
      </c>
      <c r="AC10" s="16">
        <f>Table242627[[#This Row],[Total Alloted]]-Table242627[[#This Row],[Total Spent]]</f>
        <v>0</v>
      </c>
    </row>
    <row r="11" spans="1:29" x14ac:dyDescent="0.2">
      <c r="A11" s="17"/>
      <c r="B11" s="13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>
        <f t="shared" si="0"/>
        <v>0</v>
      </c>
      <c r="AB11" s="15">
        <f t="shared" si="0"/>
        <v>0</v>
      </c>
      <c r="AC11" s="16">
        <f>Table242627[[#This Row],[Total Alloted]]-Table242627[[#This Row],[Total Spent]]</f>
        <v>0</v>
      </c>
    </row>
    <row r="12" spans="1:29" x14ac:dyDescent="0.2">
      <c r="A12" s="17"/>
      <c r="B12" s="13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>
        <f t="shared" si="0"/>
        <v>0</v>
      </c>
      <c r="AB12" s="15">
        <f t="shared" si="0"/>
        <v>0</v>
      </c>
      <c r="AC12" s="16">
        <f>Table242627[[#This Row],[Total Alloted]]-Table242627[[#This Row],[Total Spent]]</f>
        <v>0</v>
      </c>
    </row>
    <row r="13" spans="1:29" x14ac:dyDescent="0.2">
      <c r="A13" s="17"/>
      <c r="B13" s="13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>
        <f t="shared" si="0"/>
        <v>0</v>
      </c>
      <c r="AB13" s="15">
        <f t="shared" si="0"/>
        <v>0</v>
      </c>
      <c r="AC13" s="16">
        <f>Table242627[[#This Row],[Total Alloted]]-Table242627[[#This Row],[Total Spent]]</f>
        <v>0</v>
      </c>
    </row>
    <row r="14" spans="1:29" x14ac:dyDescent="0.2">
      <c r="A14" s="18" t="s">
        <v>18</v>
      </c>
      <c r="B14" s="19"/>
      <c r="C14" s="20">
        <f>SUM(Table242627[Alloted Jan-13])</f>
        <v>0</v>
      </c>
      <c r="D14" s="20">
        <f>SUM(Table242627[Spent Jan-13])</f>
        <v>0</v>
      </c>
      <c r="E14" s="20">
        <f>SUM(Table242627[Alloted Feb-13])</f>
        <v>0</v>
      </c>
      <c r="F14" s="20">
        <f>SUM(Table242627[Spent Feb-13])</f>
        <v>0</v>
      </c>
      <c r="G14" s="20">
        <f>SUM(Table242627[Alloted Mar-13])</f>
        <v>0</v>
      </c>
      <c r="H14" s="20">
        <f>SUM(Table242627[Spent Mar-13])</f>
        <v>0</v>
      </c>
      <c r="I14" s="20">
        <f>SUM(Table242627[Alloted Apr-13])</f>
        <v>0</v>
      </c>
      <c r="J14" s="20">
        <f>SUM(Table242627[Spent Apr-13])</f>
        <v>0</v>
      </c>
      <c r="K14" s="20">
        <f>SUM(Table242627[Alloted May-13])</f>
        <v>0</v>
      </c>
      <c r="L14" s="20">
        <f>SUM(Table242627[Spent May-13])</f>
        <v>0</v>
      </c>
      <c r="M14" s="20">
        <f>SUM(Table242627[Alloted Jun-13])</f>
        <v>0</v>
      </c>
      <c r="N14" s="20">
        <f>SUM(Table242627[Spent Jun-13])</f>
        <v>0</v>
      </c>
      <c r="O14" s="20">
        <f>SUM(Table242627[Alloted Jul-13])</f>
        <v>0</v>
      </c>
      <c r="P14" s="20">
        <f>SUM(Table242627[Spent Jul-13])</f>
        <v>0</v>
      </c>
      <c r="Q14" s="20">
        <f>SUM(Table242627[Alloted Aug-13])</f>
        <v>0</v>
      </c>
      <c r="R14" s="20">
        <f>SUM(Table242627[Spent Aug-13])</f>
        <v>0</v>
      </c>
      <c r="S14" s="20">
        <f>SUM(Table242627[Alloted Sep-13])</f>
        <v>0</v>
      </c>
      <c r="T14" s="20">
        <f>SUM(Table242627[Spent Sep-13])</f>
        <v>0</v>
      </c>
      <c r="U14" s="20">
        <f>SUM(Table242627[Alloted Oct-13])</f>
        <v>0</v>
      </c>
      <c r="V14" s="20">
        <f>SUM(Table242627[Spent Oct-13])</f>
        <v>0</v>
      </c>
      <c r="W14" s="20">
        <f>SUM(Table242627[Alloted Nov-13])</f>
        <v>0</v>
      </c>
      <c r="X14" s="20">
        <f>SUM(Table242627[Spent Nov-13])</f>
        <v>0</v>
      </c>
      <c r="Y14" s="20">
        <f>SUM(Table242627[Alloted Dec-13])</f>
        <v>0</v>
      </c>
      <c r="Z14" s="20">
        <f>SUM(Table242627[Spent Dec-13])</f>
        <v>0</v>
      </c>
      <c r="AA14" s="20">
        <f>SUM(Table242627[Total Alloted])</f>
        <v>0</v>
      </c>
      <c r="AB14" s="20">
        <f>SUM(Table242627[Total Spent])</f>
        <v>0</v>
      </c>
      <c r="AC14" s="20">
        <f>SUM(Table242627[Total Remaining])</f>
        <v>0</v>
      </c>
    </row>
  </sheetData>
  <pageMargins left="0.16" right="0.16" top="0.75" bottom="0.75" header="0.3" footer="0.3"/>
  <pageSetup scale="60" orientation="landscape" r:id="rId1"/>
  <headerFooter>
    <oddHeader>&amp;L&amp;G</oddHeader>
    <oddFooter>&amp;L&amp;F&amp;CPage &amp;P of &amp;N&amp;RPrinted: &amp;D</oddFooter>
  </headerFooter>
  <legacyDrawing r:id="rId2"/>
  <legacyDrawingHF r:id="rId3"/>
  <tableParts count="1">
    <tablePart r:id="rId4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A572F5FD4B8A447AA67E66408BD3C37" ma:contentTypeVersion="0" ma:contentTypeDescription="Create a new document." ma:contentTypeScope="" ma:versionID="a2fb988af239be83397d1d7772bd639d">
  <xsd:schema xmlns:xsd="http://www.w3.org/2001/XMLSchema" xmlns:p="http://schemas.microsoft.com/office/2006/metadata/properties" targetNamespace="http://schemas.microsoft.com/office/2006/metadata/properties" ma:root="true" ma:fieldsID="4aeb20c0e3442673af7ee10786458764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976E6D8-DD7F-456D-BFC1-4B6297A2FE9A}">
  <ds:schemaRefs>
    <ds:schemaRef ds:uri="http://purl.org/dc/terms/"/>
    <ds:schemaRef ds:uri="http://purl.org/dc/dcmitype/"/>
    <ds:schemaRef ds:uri="http://purl.org/dc/elements/1.1/"/>
    <ds:schemaRef ds:uri="http://schemas.openxmlformats.org/package/2006/metadata/core-properties"/>
    <ds:schemaRef ds:uri="http://schemas.microsoft.com/office/2006/documentManagement/types"/>
    <ds:schemaRef ds:uri="http://schemas.microsoft.com/office/2006/metadata/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099D5C27-1DE8-415E-8DD6-0AF2986F79E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3.xml><?xml version="1.0" encoding="utf-8"?>
<ds:datastoreItem xmlns:ds="http://schemas.openxmlformats.org/officeDocument/2006/customXml" ds:itemID="{210C935B-5D2D-425D-980D-68D0DE9D18E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3</vt:i4>
      </vt:variant>
    </vt:vector>
  </HeadingPairs>
  <TitlesOfParts>
    <vt:vector size="9" baseType="lpstr">
      <vt:lpstr>Intructions</vt:lpstr>
      <vt:lpstr>Overall Budget</vt:lpstr>
      <vt:lpstr>Budget by Task</vt:lpstr>
      <vt:lpstr>2011 Monthly Budget</vt:lpstr>
      <vt:lpstr>2012 Monthly Budget</vt:lpstr>
      <vt:lpstr>2013 Monthly Budget</vt:lpstr>
      <vt:lpstr>'2011 Monthly Budget'!Print_Titles</vt:lpstr>
      <vt:lpstr>'2012 Monthly Budget'!Print_Titles</vt:lpstr>
      <vt:lpstr>'2013 Monthly Budget'!Print_Titles</vt:lpstr>
    </vt:vector>
  </TitlesOfParts>
  <Company>Noblis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BudgetMgtPlanTemplate</dc:title>
  <dc:creator>BJC-Noblis</dc:creator>
  <cp:lastModifiedBy>test1</cp:lastModifiedBy>
  <cp:lastPrinted>2011-04-01T19:49:46Z</cp:lastPrinted>
  <dcterms:created xsi:type="dcterms:W3CDTF">2010-10-25T18:47:07Z</dcterms:created>
  <dcterms:modified xsi:type="dcterms:W3CDTF">2011-04-21T15:56:43Z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0x010100EA572F5FD4B8A447AA67E66408BD3C37</vt:lpwstr>
  </property>
</Properties>
</file>